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24DFB09C-5DC2-43B9-93AB-53D3FB96760A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1" l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I120" i="1" l="1"/>
  <c r="J117" i="1"/>
  <c r="F121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B119" i="1"/>
  <c r="C119" i="1"/>
  <c r="D119" i="1"/>
</calcChain>
</file>

<file path=xl/sharedStrings.xml><?xml version="1.0" encoding="utf-8"?>
<sst xmlns="http://schemas.openxmlformats.org/spreadsheetml/2006/main" count="144" uniqueCount="123">
  <si>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</si>
  <si>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</si>
  <si>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</si>
  <si>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</si>
  <si>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</si>
  <si>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</si>
  <si>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</si>
  <si>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</si>
  <si>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</si>
  <si>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</si>
  <si>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</si>
  <si>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</si>
  <si>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</si>
  <si>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</si>
  <si>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</si>
  <si>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</si>
  <si>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</si>
  <si>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</si>
  <si>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</si>
  <si>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</si>
  <si>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</si>
  <si>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</si>
  <si>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</si>
  <si>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</si>
  <si>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</si>
  <si>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</si>
  <si>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</si>
  <si>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</si>
  <si>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</si>
  <si>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</si>
  <si>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</si>
  <si>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</si>
  <si>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</si>
  <si>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</si>
  <si>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</si>
  <si>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</si>
  <si>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</si>
  <si>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</si>
  <si>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</si>
  <si>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</si>
  <si>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</si>
  <si>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</si>
  <si>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</si>
  <si>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</si>
  <si>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</si>
  <si>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</si>
  <si>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</si>
  <si>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</si>
  <si>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</si>
  <si>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</si>
  <si>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</si>
  <si>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</si>
  <si>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</si>
  <si>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</si>
  <si>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</si>
  <si>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</si>
  <si>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</si>
  <si>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</si>
  <si>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</si>
  <si>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</si>
  <si>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</si>
  <si>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</si>
  <si>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</si>
  <si>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</si>
  <si>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</si>
  <si>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</si>
  <si>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</si>
  <si>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</si>
  <si>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</si>
  <si>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</si>
  <si>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</si>
  <si>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</si>
  <si>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</si>
  <si>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</si>
  <si>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</si>
  <si>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</si>
  <si>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</si>
  <si>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</si>
  <si>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</si>
  <si>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</si>
  <si>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</si>
  <si>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</si>
  <si>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</si>
  <si>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</si>
  <si>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</si>
  <si>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</si>
  <si>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>Manuell utregningsmetode: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</si>
  <si>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</si>
  <si>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</si>
  <si>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</si>
  <si>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</si>
  <si>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</si>
  <si>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</si>
  <si>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</si>
  <si>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</si>
  <si>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</si>
  <si>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</si>
  <si>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</si>
  <si>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r>
      <t>Monocytter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</si>
  <si>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 xml:space="preserve"> Monocytter *10^9/L</t>
  </si>
  <si>
    <t xml:space="preserve">Monocytter i kjøleskap </t>
  </si>
  <si>
    <t xml:space="preserve">Det er viktig å ta i betraktning at rapportering av differensialtelling på pasientprøver består av mer enn utgivelse av tallverdi. Det vil alltid være en visuell vurdering av </t>
  </si>
  <si>
    <t xml:space="preserve">scattergram på samtlige prøver med flagging eller celletall over/under medisinsk vurderte grenser. Regelverket i mellomvareløsningen (Extended EPU) er et </t>
  </si>
  <si>
    <t xml:space="preserve">viktig verktøy til å vurdere prøven. Dette forsøket er basert på prøver fra friske personer. Erfaringsmessig vil prøver fra en del pasienter (for eksempel pasienter med </t>
  </si>
  <si>
    <t>Det anses som hensiktsmessig å ha en tidsbegrensing i regelverket for autovalidering hvor det dermed blir mulighet for visuell scattergramvurdering av prøven.</t>
  </si>
  <si>
    <t>infeksjoner, på cellegiftbehandling etc) ha noe mindre stabile leukocytter, inkludert monocytter.</t>
  </si>
  <si>
    <t xml:space="preserve">Gjennomsnittene med konfidensintervall (røde punkter) går utenfor kravene for tillatt bias(røde linjer), men om prøvene fra person 15 ekskluderes </t>
  </si>
  <si>
    <t>vil disse ligge innenfor til og med 48 timer. Gjennomsnittsverdiene ligger nokså jevnt fra 12 timer til 60 timer, men starter å stige etter dette.</t>
  </si>
  <si>
    <t xml:space="preserve">Preanalytiske forhold har stor innvirkning på nøytrofile granulocytter, og dette kan påvirke instrumentets identifisering av monocytter: Det må være korrekt og </t>
  </si>
  <si>
    <t>tilstrekkelig blanding av prøveglass ved prøvetaking, korrekt temperatur ved oppbevaring og forsendelse.</t>
  </si>
  <si>
    <t xml:space="preserve">Selv om monocytter vil være holdbare til 60 timer, vil vi anbefale å utvise stor forsiktighet med autovalidering av disse prøvene. </t>
  </si>
  <si>
    <t>Selv om kravene overskrides utgjør det kun en liten endring i monocyttverdiene. Endringene vil ha liten klinisk betydning, og en holdbarhet på 60 timer godkjennes derfor.</t>
  </si>
  <si>
    <t>forutsatt at visuell vurdering av prøvene er gjennomført ved validering når prøven ikke er fersk (&gt; 36 timer).</t>
  </si>
  <si>
    <t>Monocytter er i vårt forsøk, under optimale forutsetninger (se beskrivelse over) holdbar til og med 60 t.</t>
  </si>
  <si>
    <t>Solveig Apeland, fagbioingeniør hematologi, Øyvind Skadberg, avdelingsoverlege.</t>
  </si>
  <si>
    <t xml:space="preserve">Alle prøvene er tatt samtidig og oppbevart i kjøleskap fram til analysering. Det er 1 prøve per person per oppbevaringstid. </t>
  </si>
  <si>
    <t>Cellpack DFL, Lysecell WDF, Fluorocell WDF fra Sysmex</t>
  </si>
  <si>
    <t>Vi vil vurdere å ha en noe strengere holdbarhetsgrense enn 60 timer for rutineprøver. Dette for å unngå falske alarmer og feilmeldinger fra andre parametre</t>
  </si>
  <si>
    <t>som en følge av lang oppbevaringstid før analysering.</t>
  </si>
  <si>
    <t>revision: Propositions by the GFHC.</t>
  </si>
  <si>
    <t>Monocyttsvar bør ses i sammenheng med resten av differensialtellingen på grunn av monocytopeni ved visse tilstander. Ref.: F. Geneviève et al, 2004, Smear microcopy</t>
  </si>
  <si>
    <t xml:space="preserve">enkelte prøver synker i antall monocytter, mens andre prøver stiger i antall.  </t>
  </si>
  <si>
    <t xml:space="preserve">Enkeltverdier(blå punkter) går utenfor kravene for tillatt totalfeil(blå linjer) allerede ved 12 timer. For hvert påfølgende tidspunkt går enda flere verdier ut, 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</si>
</sst>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2" fillId="5" borderId="47" xfId="0" applyFont="1" applyFill="1" applyBorder="1"/>
    <xf numFmtId="0" fontId="8" fillId="5" borderId="47" xfId="0" applyFont="1" applyFill="1" applyBorder="1"/>
    <xf numFmtId="0" fontId="8" fillId="5" borderId="0" xfId="0" applyFont="1" applyFill="1" applyBorder="1"/>
    <xf numFmtId="0" fontId="8" fillId="5" borderId="48" xfId="0" applyFont="1" applyFill="1" applyBorder="1"/>
    <xf numFmtId="14" fontId="8" fillId="5" borderId="50" xfId="0" applyNumberFormat="1" applyFont="1" applyFill="1" applyBorder="1"/>
    <xf numFmtId="0" fontId="25" fillId="5" borderId="47" xfId="0" applyFont="1" applyFill="1" applyBorder="1"/>
    <xf numFmtId="0" fontId="25" fillId="5" borderId="0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0.28999999999999998</c:v>
                </c:pt>
                <c:pt idx="1">
                  <c:v>0.28000000000000003</c:v>
                </c:pt>
                <c:pt idx="2">
                  <c:v>0.3</c:v>
                </c:pt>
                <c:pt idx="3">
                  <c:v>0.28000000000000003</c:v>
                </c:pt>
                <c:pt idx="4">
                  <c:v>0.27</c:v>
                </c:pt>
                <c:pt idx="5">
                  <c:v>0.3</c:v>
                </c:pt>
                <c:pt idx="6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0.53</c:v>
                </c:pt>
                <c:pt idx="1">
                  <c:v>0.48</c:v>
                </c:pt>
                <c:pt idx="2">
                  <c:v>0.52</c:v>
                </c:pt>
                <c:pt idx="3">
                  <c:v>0.53</c:v>
                </c:pt>
                <c:pt idx="4">
                  <c:v>0.55000000000000004</c:v>
                </c:pt>
                <c:pt idx="5">
                  <c:v>0.51</c:v>
                </c:pt>
                <c:pt idx="6">
                  <c:v>0.61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0.61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0.63</c:v>
                </c:pt>
                <c:pt idx="4">
                  <c:v>0.57999999999999996</c:v>
                </c:pt>
                <c:pt idx="5">
                  <c:v>0.59</c:v>
                </c:pt>
                <c:pt idx="6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0.59</c:v>
                </c:pt>
                <c:pt idx="1">
                  <c:v>0.59</c:v>
                </c:pt>
                <c:pt idx="2">
                  <c:v>0.49</c:v>
                </c:pt>
                <c:pt idx="3">
                  <c:v>0.65</c:v>
                </c:pt>
                <c:pt idx="4">
                  <c:v>0.56999999999999995</c:v>
                </c:pt>
                <c:pt idx="5">
                  <c:v>0.63</c:v>
                </c:pt>
                <c:pt idx="6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0.5</c:v>
                </c:pt>
                <c:pt idx="1">
                  <c:v>0.56000000000000005</c:v>
                </c:pt>
                <c:pt idx="2">
                  <c:v>0.56999999999999995</c:v>
                </c:pt>
                <c:pt idx="3">
                  <c:v>0.51</c:v>
                </c:pt>
                <c:pt idx="4">
                  <c:v>0.5</c:v>
                </c:pt>
                <c:pt idx="5">
                  <c:v>0.49</c:v>
                </c:pt>
                <c:pt idx="6">
                  <c:v>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0.37</c:v>
                </c:pt>
                <c:pt idx="1">
                  <c:v>0.34</c:v>
                </c:pt>
                <c:pt idx="2">
                  <c:v>0.35</c:v>
                </c:pt>
                <c:pt idx="3">
                  <c:v>0.37</c:v>
                </c:pt>
                <c:pt idx="4">
                  <c:v>0.35</c:v>
                </c:pt>
                <c:pt idx="5">
                  <c:v>0.32</c:v>
                </c:pt>
                <c:pt idx="6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0.68</c:v>
                </c:pt>
                <c:pt idx="1">
                  <c:v>0.78</c:v>
                </c:pt>
                <c:pt idx="2">
                  <c:v>0.76</c:v>
                </c:pt>
                <c:pt idx="3">
                  <c:v>0.77</c:v>
                </c:pt>
                <c:pt idx="4">
                  <c:v>0.75</c:v>
                </c:pt>
                <c:pt idx="5">
                  <c:v>0.85</c:v>
                </c:pt>
                <c:pt idx="6">
                  <c:v>0.85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0.37</c:v>
                </c:pt>
                <c:pt idx="1">
                  <c:v>0.36</c:v>
                </c:pt>
                <c:pt idx="2">
                  <c:v>0.3</c:v>
                </c:pt>
                <c:pt idx="3">
                  <c:v>0.3</c:v>
                </c:pt>
                <c:pt idx="4">
                  <c:v>0.31</c:v>
                </c:pt>
                <c:pt idx="5">
                  <c:v>0.34</c:v>
                </c:pt>
                <c:pt idx="6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0.67</c:v>
                </c:pt>
                <c:pt idx="1">
                  <c:v>0.74</c:v>
                </c:pt>
                <c:pt idx="2">
                  <c:v>0.71</c:v>
                </c:pt>
                <c:pt idx="3">
                  <c:v>0.64</c:v>
                </c:pt>
                <c:pt idx="4">
                  <c:v>0.76</c:v>
                </c:pt>
                <c:pt idx="5">
                  <c:v>0.69</c:v>
                </c:pt>
                <c:pt idx="6">
                  <c:v>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0.74</c:v>
                </c:pt>
                <c:pt idx="1">
                  <c:v>0.75</c:v>
                </c:pt>
                <c:pt idx="2">
                  <c:v>0.72</c:v>
                </c:pt>
                <c:pt idx="3">
                  <c:v>0.77</c:v>
                </c:pt>
                <c:pt idx="4">
                  <c:v>0.78</c:v>
                </c:pt>
                <c:pt idx="5">
                  <c:v>0.87</c:v>
                </c:pt>
                <c:pt idx="6">
                  <c:v>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0.61</c:v>
                </c:pt>
                <c:pt idx="1">
                  <c:v>0.66</c:v>
                </c:pt>
                <c:pt idx="2">
                  <c:v>0.62</c:v>
                </c:pt>
                <c:pt idx="3">
                  <c:v>0.72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0.48</c:v>
                </c:pt>
                <c:pt idx="1">
                  <c:v>0.5</c:v>
                </c:pt>
                <c:pt idx="2">
                  <c:v>0.47</c:v>
                </c:pt>
                <c:pt idx="3">
                  <c:v>0.49</c:v>
                </c:pt>
                <c:pt idx="4">
                  <c:v>0.45</c:v>
                </c:pt>
                <c:pt idx="5">
                  <c:v>0.48</c:v>
                </c:pt>
                <c:pt idx="6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0.65</c:v>
                </c:pt>
                <c:pt idx="1">
                  <c:v>0.65</c:v>
                </c:pt>
                <c:pt idx="2">
                  <c:v>0.57999999999999996</c:v>
                </c:pt>
                <c:pt idx="3">
                  <c:v>0.59</c:v>
                </c:pt>
                <c:pt idx="4">
                  <c:v>0.65</c:v>
                </c:pt>
                <c:pt idx="5">
                  <c:v>0.71</c:v>
                </c:pt>
                <c:pt idx="6">
                  <c:v>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0.64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0.56999999999999995</c:v>
                </c:pt>
                <c:pt idx="4">
                  <c:v>0.63</c:v>
                </c:pt>
                <c:pt idx="5">
                  <c:v>0.55000000000000004</c:v>
                </c:pt>
                <c:pt idx="6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0.31</c:v>
                </c:pt>
                <c:pt idx="1">
                  <c:v>0.42</c:v>
                </c:pt>
                <c:pt idx="2">
                  <c:v>0.37</c:v>
                </c:pt>
                <c:pt idx="3">
                  <c:v>0.41</c:v>
                </c:pt>
                <c:pt idx="4">
                  <c:v>0.34</c:v>
                </c:pt>
                <c:pt idx="5">
                  <c:v>0.4</c:v>
                </c:pt>
                <c:pt idx="6">
                  <c:v>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0.57999999999999996</c:v>
                </c:pt>
                <c:pt idx="1">
                  <c:v>0.62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  <c:pt idx="5">
                  <c:v>0.71</c:v>
                </c:pt>
                <c:pt idx="6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0.55000000000000004</c:v>
                </c:pt>
                <c:pt idx="1">
                  <c:v>0.57999999999999996</c:v>
                </c:pt>
                <c:pt idx="2">
                  <c:v>0.6</c:v>
                </c:pt>
                <c:pt idx="3">
                  <c:v>0.62</c:v>
                </c:pt>
                <c:pt idx="4">
                  <c:v>0.66</c:v>
                </c:pt>
                <c:pt idx="5">
                  <c:v>0.66</c:v>
                </c:pt>
                <c:pt idx="6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0.51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0.64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0.57999999999999996</c:v>
                </c:pt>
                <c:pt idx="1">
                  <c:v>0.6</c:v>
                </c:pt>
                <c:pt idx="2">
                  <c:v>0.59</c:v>
                </c:pt>
                <c:pt idx="3">
                  <c:v>0.54</c:v>
                </c:pt>
                <c:pt idx="4">
                  <c:v>0.5</c:v>
                </c:pt>
                <c:pt idx="5">
                  <c:v>0.55000000000000004</c:v>
                </c:pt>
                <c:pt idx="6">
                  <c:v>0.56000000000000005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0.41</c:v>
                </c:pt>
                <c:pt idx="1">
                  <c:v>0.41</c:v>
                </c:pt>
                <c:pt idx="2">
                  <c:v>0.46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At val="0"/>
        <c:crossBetween val="midCat"/>
      </c:valAx>
      <c:valAx>
        <c:axId val="24966936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1"/>
        <c:minorUnit val="0.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96.551724137931046</c:v>
                </c:pt>
                <c:pt idx="2">
                  <c:v>103.44827586206897</c:v>
                </c:pt>
                <c:pt idx="3">
                  <c:v>96.551724137931046</c:v>
                </c:pt>
                <c:pt idx="4">
                  <c:v>93.103448275862078</c:v>
                </c:pt>
                <c:pt idx="5">
                  <c:v>103.44827586206897</c:v>
                </c:pt>
                <c:pt idx="6">
                  <c:v>120.68965517241379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90.566037735849051</c:v>
                </c:pt>
                <c:pt idx="2">
                  <c:v>98.113207547169807</c:v>
                </c:pt>
                <c:pt idx="3">
                  <c:v>100</c:v>
                </c:pt>
                <c:pt idx="4">
                  <c:v>103.77358490566037</c:v>
                </c:pt>
                <c:pt idx="5">
                  <c:v>96.226415094339629</c:v>
                </c:pt>
                <c:pt idx="6">
                  <c:v>115.09433962264151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91.8032786885246</c:v>
                </c:pt>
                <c:pt idx="2">
                  <c:v>103.27868852459017</c:v>
                </c:pt>
                <c:pt idx="3">
                  <c:v>103.27868852459017</c:v>
                </c:pt>
                <c:pt idx="4">
                  <c:v>95.081967213114751</c:v>
                </c:pt>
                <c:pt idx="5">
                  <c:v>96.721311475409834</c:v>
                </c:pt>
                <c:pt idx="6">
                  <c:v>106.55737704918033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83.050847457627114</c:v>
                </c:pt>
                <c:pt idx="3">
                  <c:v>110.16949152542375</c:v>
                </c:pt>
                <c:pt idx="4">
                  <c:v>96.610169491525426</c:v>
                </c:pt>
                <c:pt idx="5">
                  <c:v>106.77966101694916</c:v>
                </c:pt>
                <c:pt idx="6">
                  <c:v>105.08474576271188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112.00000000000001</c:v>
                </c:pt>
                <c:pt idx="2">
                  <c:v>113.99999999999999</c:v>
                </c:pt>
                <c:pt idx="3">
                  <c:v>102</c:v>
                </c:pt>
                <c:pt idx="4">
                  <c:v>100</c:v>
                </c:pt>
                <c:pt idx="5">
                  <c:v>98</c:v>
                </c:pt>
                <c:pt idx="6">
                  <c:v>98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91.891891891891902</c:v>
                </c:pt>
                <c:pt idx="2">
                  <c:v>94.594594594594597</c:v>
                </c:pt>
                <c:pt idx="3">
                  <c:v>100</c:v>
                </c:pt>
                <c:pt idx="4">
                  <c:v>94.594594594594597</c:v>
                </c:pt>
                <c:pt idx="5">
                  <c:v>86.486486486486484</c:v>
                </c:pt>
                <c:pt idx="6">
                  <c:v>59.45945945945946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114.70588235294117</c:v>
                </c:pt>
                <c:pt idx="2">
                  <c:v>111.76470588235294</c:v>
                </c:pt>
                <c:pt idx="3">
                  <c:v>113.23529411764706</c:v>
                </c:pt>
                <c:pt idx="4">
                  <c:v>110.29411764705881</c:v>
                </c:pt>
                <c:pt idx="5">
                  <c:v>124.99999999999997</c:v>
                </c:pt>
                <c:pt idx="6">
                  <c:v>124.99999999999997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97.297297297297291</c:v>
                </c:pt>
                <c:pt idx="2">
                  <c:v>81.081081081081081</c:v>
                </c:pt>
                <c:pt idx="3">
                  <c:v>81.081081081081081</c:v>
                </c:pt>
                <c:pt idx="4">
                  <c:v>83.78378378378379</c:v>
                </c:pt>
                <c:pt idx="5">
                  <c:v>91.891891891891902</c:v>
                </c:pt>
                <c:pt idx="6">
                  <c:v>121.62162162162163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110.44776119402984</c:v>
                </c:pt>
                <c:pt idx="2">
                  <c:v>105.97014925373134</c:v>
                </c:pt>
                <c:pt idx="3">
                  <c:v>95.522388059701484</c:v>
                </c:pt>
                <c:pt idx="4">
                  <c:v>113.43283582089552</c:v>
                </c:pt>
                <c:pt idx="5">
                  <c:v>102.98507462686565</c:v>
                </c:pt>
                <c:pt idx="6">
                  <c:v>77.611940298507463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101.35135135135135</c:v>
                </c:pt>
                <c:pt idx="2">
                  <c:v>97.297297297297291</c:v>
                </c:pt>
                <c:pt idx="3">
                  <c:v>104.05405405405406</c:v>
                </c:pt>
                <c:pt idx="4">
                  <c:v>105.40540540540542</c:v>
                </c:pt>
                <c:pt idx="5">
                  <c:v>117.56756756756756</c:v>
                </c:pt>
                <c:pt idx="6">
                  <c:v>120.27027027027026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108.19672131147541</c:v>
                </c:pt>
                <c:pt idx="2">
                  <c:v>101.63934426229508</c:v>
                </c:pt>
                <c:pt idx="3">
                  <c:v>118.0327868852459</c:v>
                </c:pt>
                <c:pt idx="4">
                  <c:v>106.55737704918033</c:v>
                </c:pt>
                <c:pt idx="5">
                  <c:v>106.55737704918033</c:v>
                </c:pt>
                <c:pt idx="6">
                  <c:v>106.55737704918033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104.16666666666667</c:v>
                </c:pt>
                <c:pt idx="2">
                  <c:v>97.916666666666657</c:v>
                </c:pt>
                <c:pt idx="3">
                  <c:v>102.08333333333333</c:v>
                </c:pt>
                <c:pt idx="4">
                  <c:v>93.750000000000014</c:v>
                </c:pt>
                <c:pt idx="5">
                  <c:v>100</c:v>
                </c:pt>
                <c:pt idx="6">
                  <c:v>131.25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89.230769230769226</c:v>
                </c:pt>
                <c:pt idx="3">
                  <c:v>90.769230769230759</c:v>
                </c:pt>
                <c:pt idx="4">
                  <c:v>100</c:v>
                </c:pt>
                <c:pt idx="5">
                  <c:v>109.23076923076923</c:v>
                </c:pt>
                <c:pt idx="6">
                  <c:v>89.230769230769226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87.500000000000014</c:v>
                </c:pt>
                <c:pt idx="2">
                  <c:v>98.4375</c:v>
                </c:pt>
                <c:pt idx="3">
                  <c:v>89.062499999999986</c:v>
                </c:pt>
                <c:pt idx="4">
                  <c:v>98.4375</c:v>
                </c:pt>
                <c:pt idx="5">
                  <c:v>85.9375</c:v>
                </c:pt>
                <c:pt idx="6">
                  <c:v>93.75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135.48387096774192</c:v>
                </c:pt>
                <c:pt idx="2">
                  <c:v>119.35483870967742</c:v>
                </c:pt>
                <c:pt idx="3">
                  <c:v>132.25806451612902</c:v>
                </c:pt>
                <c:pt idx="4">
                  <c:v>109.67741935483872</c:v>
                </c:pt>
                <c:pt idx="5">
                  <c:v>129.03225806451616</c:v>
                </c:pt>
                <c:pt idx="6">
                  <c:v>125.80645161290323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106.89655172413795</c:v>
                </c:pt>
                <c:pt idx="2">
                  <c:v>113.79310344827587</c:v>
                </c:pt>
                <c:pt idx="3">
                  <c:v>110.34482758620692</c:v>
                </c:pt>
                <c:pt idx="4">
                  <c:v>96.551724137931046</c:v>
                </c:pt>
                <c:pt idx="5">
                  <c:v>122.41379310344828</c:v>
                </c:pt>
                <c:pt idx="6">
                  <c:v>103.44827586206897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105.45454545454544</c:v>
                </c:pt>
                <c:pt idx="2">
                  <c:v>109.09090909090908</c:v>
                </c:pt>
                <c:pt idx="3">
                  <c:v>112.72727272727272</c:v>
                </c:pt>
                <c:pt idx="4">
                  <c:v>120</c:v>
                </c:pt>
                <c:pt idx="5">
                  <c:v>120</c:v>
                </c:pt>
                <c:pt idx="6">
                  <c:v>118.18181818181816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111.76470588235293</c:v>
                </c:pt>
                <c:pt idx="2">
                  <c:v>111.76470588235293</c:v>
                </c:pt>
                <c:pt idx="3">
                  <c:v>125.49019607843137</c:v>
                </c:pt>
                <c:pt idx="4">
                  <c:v>105.88235294117648</c:v>
                </c:pt>
                <c:pt idx="5">
                  <c:v>107.84313725490198</c:v>
                </c:pt>
                <c:pt idx="6">
                  <c:v>115.68627450980391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103.44827586206897</c:v>
                </c:pt>
                <c:pt idx="2">
                  <c:v>101.72413793103448</c:v>
                </c:pt>
                <c:pt idx="3">
                  <c:v>93.103448275862078</c:v>
                </c:pt>
                <c:pt idx="4">
                  <c:v>86.206896551724142</c:v>
                </c:pt>
                <c:pt idx="5">
                  <c:v>94.827586206896569</c:v>
                </c:pt>
                <c:pt idx="6">
                  <c:v>96.551724137931046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112.19512195121952</c:v>
                </c:pt>
                <c:pt idx="3">
                  <c:v>100</c:v>
                </c:pt>
                <c:pt idx="4">
                  <c:v>109.75609756097562</c:v>
                </c:pt>
                <c:pt idx="5">
                  <c:v>109.75609756097562</c:v>
                </c:pt>
                <c:pt idx="6">
                  <c:v>104.8780487804878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4.1588071133179429</c:v>
                  </c:pt>
                  <c:pt idx="2">
                    <c:v>3.9936303618775306</c:v>
                  </c:pt>
                  <c:pt idx="3">
                    <c:v>4.7955045766814939</c:v>
                  </c:pt>
                  <c:pt idx="4">
                    <c:v>3.5360585951484449</c:v>
                  </c:pt>
                  <c:pt idx="5">
                    <c:v>4.7929059271009908</c:v>
                  </c:pt>
                  <c:pt idx="6">
                    <c:v>6.8330235697496491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4.1588071133179429</c:v>
                  </c:pt>
                  <c:pt idx="2">
                    <c:v>3.9936303618775306</c:v>
                  </c:pt>
                  <c:pt idx="3">
                    <c:v>4.7955045766814939</c:v>
                  </c:pt>
                  <c:pt idx="4">
                    <c:v>3.5360585951484449</c:v>
                  </c:pt>
                  <c:pt idx="5">
                    <c:v>4.7929059271009908</c:v>
                  </c:pt>
                  <c:pt idx="6">
                    <c:v>6.8330235697496491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103.47632812594028</c:v>
                </c:pt>
                <c:pt idx="2">
                  <c:v>102.38729723368567</c:v>
                </c:pt>
                <c:pt idx="3">
                  <c:v>103.98821908360704</c:v>
                </c:pt>
                <c:pt idx="4">
                  <c:v>101.14496373668636</c:v>
                </c:pt>
                <c:pt idx="5">
                  <c:v>105.53526012461336</c:v>
                </c:pt>
                <c:pt idx="6">
                  <c:v>106.73650743108847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93.53</c:v>
                </c:pt>
                <c:pt idx="1">
                  <c:v>93.53</c:v>
                </c:pt>
                <c:pt idx="2">
                  <c:v>93.53</c:v>
                </c:pt>
                <c:pt idx="3">
                  <c:v>93.53</c:v>
                </c:pt>
                <c:pt idx="4">
                  <c:v>93.53</c:v>
                </c:pt>
                <c:pt idx="5">
                  <c:v>93.53</c:v>
                </c:pt>
                <c:pt idx="6">
                  <c:v>93.53</c:v>
                </c:pt>
                <c:pt idx="7">
                  <c:v>93.53</c:v>
                </c:pt>
                <c:pt idx="8">
                  <c:v>93.53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106.47</c:v>
                </c:pt>
                <c:pt idx="1">
                  <c:v>106.47</c:v>
                </c:pt>
                <c:pt idx="2">
                  <c:v>106.47</c:v>
                </c:pt>
                <c:pt idx="3">
                  <c:v>106.47</c:v>
                </c:pt>
                <c:pt idx="4">
                  <c:v>106.47</c:v>
                </c:pt>
                <c:pt idx="5">
                  <c:v>106.47</c:v>
                </c:pt>
                <c:pt idx="6">
                  <c:v>106.47</c:v>
                </c:pt>
                <c:pt idx="7">
                  <c:v>106.47</c:v>
                </c:pt>
                <c:pt idx="8">
                  <c:v>106.47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82.56</c:v>
                </c:pt>
                <c:pt idx="1">
                  <c:v>82.56</c:v>
                </c:pt>
                <c:pt idx="2">
                  <c:v>82.56</c:v>
                </c:pt>
                <c:pt idx="3">
                  <c:v>82.56</c:v>
                </c:pt>
                <c:pt idx="4">
                  <c:v>82.56</c:v>
                </c:pt>
                <c:pt idx="5">
                  <c:v>82.56</c:v>
                </c:pt>
                <c:pt idx="6">
                  <c:v>82.56</c:v>
                </c:pt>
                <c:pt idx="7">
                  <c:v>82.56</c:v>
                </c:pt>
                <c:pt idx="8">
                  <c:v>82.56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117.44</c:v>
                </c:pt>
                <c:pt idx="1">
                  <c:v>117.44</c:v>
                </c:pt>
                <c:pt idx="2">
                  <c:v>117.44</c:v>
                </c:pt>
                <c:pt idx="3">
                  <c:v>117.44</c:v>
                </c:pt>
                <c:pt idx="4">
                  <c:v>117.44</c:v>
                </c:pt>
                <c:pt idx="5">
                  <c:v>117.44</c:v>
                </c:pt>
                <c:pt idx="6">
                  <c:v>117.44</c:v>
                </c:pt>
                <c:pt idx="7">
                  <c:v>117.44</c:v>
                </c:pt>
                <c:pt idx="8">
                  <c:v>117.44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25</xdr:row>
      <xdr:rowOff>47624</xdr:rowOff>
    </xdr:from>
    <xdr:to>
      <xdr:col>10</xdr:col>
      <xdr:colOff>526791</xdr:colOff>
      <xdr:row>58</xdr:row>
      <xdr:rowOff>58150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1" y="4352924"/>
          <a:ext cx="8489690" cy="5354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30" t="s">
        <v>44</v>
      </c>
      <c r="D3" s="130"/>
      <c r="E3" s="130"/>
      <c r="F3" s="130"/>
      <c r="G3" s="130"/>
      <c r="H3" s="130"/>
      <c r="I3" s="130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41" t="s">
        <v>89</v>
      </c>
      <c r="E8" s="132"/>
      <c r="F8" s="132"/>
      <c r="G8" s="132"/>
      <c r="H8" s="132"/>
      <c r="I8" s="133"/>
    </row>
    <row r="9" spans="3:9" ht="26.25" customHeight="1" x14ac:dyDescent="0.3">
      <c r="C9" s="69" t="s">
        <v>47</v>
      </c>
      <c r="D9" s="131" t="s">
        <v>83</v>
      </c>
      <c r="E9" s="132"/>
      <c r="F9" s="132"/>
      <c r="G9" s="132"/>
      <c r="H9" s="132"/>
      <c r="I9" s="133"/>
    </row>
    <row r="10" spans="3:9" ht="20.25" x14ac:dyDescent="0.3">
      <c r="C10" s="69" t="s">
        <v>48</v>
      </c>
      <c r="D10" s="134" t="s">
        <v>92</v>
      </c>
      <c r="E10" s="135"/>
      <c r="F10" s="135"/>
      <c r="G10" s="135"/>
      <c r="H10" s="135"/>
      <c r="I10" s="136"/>
    </row>
    <row r="11" spans="3:9" x14ac:dyDescent="0.2">
      <c r="C11" s="70" t="s">
        <v>49</v>
      </c>
      <c r="D11" s="137"/>
      <c r="E11" s="138"/>
      <c r="F11" s="138"/>
      <c r="G11" s="138"/>
      <c r="H11" s="138"/>
      <c r="I11" s="139"/>
    </row>
    <row r="12" spans="3:9" ht="25.5" customHeight="1" x14ac:dyDescent="0.3">
      <c r="C12" s="69" t="s">
        <v>50</v>
      </c>
      <c r="D12" s="140" t="s">
        <v>98</v>
      </c>
      <c r="E12" s="132"/>
      <c r="F12" s="132"/>
      <c r="G12" s="132"/>
      <c r="H12" s="132"/>
      <c r="I12" s="133"/>
    </row>
    <row r="13" spans="3:9" ht="24.75" customHeight="1" x14ac:dyDescent="0.3">
      <c r="C13" s="69" t="s">
        <v>51</v>
      </c>
      <c r="D13" s="141" t="s">
        <v>79</v>
      </c>
      <c r="E13" s="132"/>
      <c r="F13" s="132"/>
      <c r="G13" s="132"/>
      <c r="H13" s="132"/>
      <c r="I13" s="133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G20" sqref="G20:G21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99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80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81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116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90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91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79</v>
      </c>
      <c r="C27" s="76" t="s">
        <v>79</v>
      </c>
      <c r="D27" s="76" t="s">
        <v>79</v>
      </c>
      <c r="E27" s="76" t="s">
        <v>79</v>
      </c>
      <c r="F27" s="76" t="s">
        <v>79</v>
      </c>
      <c r="G27" s="76" t="s">
        <v>79</v>
      </c>
      <c r="H27" s="76" t="s">
        <v>79</v>
      </c>
      <c r="I27" s="76" t="s">
        <v>79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90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91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42" t="s">
        <v>66</v>
      </c>
      <c r="B44" s="142"/>
      <c r="C44" s="142"/>
      <c r="D44" s="142"/>
      <c r="E44" s="142"/>
      <c r="F44" s="142"/>
      <c r="G44" s="14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55" zoomScaleNormal="100" workbookViewId="0">
      <selection activeCell="S22" sqref="S22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48" t="s">
        <v>100</v>
      </c>
      <c r="D1" s="149"/>
      <c r="E1" s="149"/>
      <c r="F1" s="149"/>
      <c r="G1" s="149"/>
      <c r="H1" s="149"/>
      <c r="I1" s="149"/>
      <c r="J1" s="149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6.47</v>
      </c>
      <c r="C3" s="18" t="s">
        <v>25</v>
      </c>
      <c r="D3" s="17"/>
      <c r="E3" s="7">
        <v>17.440000000000001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50" t="s">
        <v>21</v>
      </c>
      <c r="C7" s="151"/>
      <c r="D7" s="151"/>
      <c r="E7" s="151"/>
      <c r="F7" s="151"/>
      <c r="G7" s="151"/>
      <c r="H7" s="151"/>
      <c r="I7" s="152"/>
      <c r="J7" s="153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9">
        <v>0.28999999999999998</v>
      </c>
      <c r="C8" s="119">
        <v>0.28000000000000003</v>
      </c>
      <c r="D8" s="119">
        <v>0.3</v>
      </c>
      <c r="E8" s="120">
        <v>0.28000000000000003</v>
      </c>
      <c r="F8" s="119">
        <v>0.27</v>
      </c>
      <c r="G8" s="119">
        <v>0.3</v>
      </c>
      <c r="H8" s="119">
        <v>0.35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9">
        <v>0.53</v>
      </c>
      <c r="C9" s="119">
        <v>0.48</v>
      </c>
      <c r="D9" s="119">
        <v>0.52</v>
      </c>
      <c r="E9" s="120">
        <v>0.53</v>
      </c>
      <c r="F9" s="119">
        <v>0.55000000000000004</v>
      </c>
      <c r="G9" s="119">
        <v>0.51</v>
      </c>
      <c r="H9" s="119">
        <v>0.61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9">
        <v>0.61</v>
      </c>
      <c r="C10" s="119">
        <v>0.56000000000000005</v>
      </c>
      <c r="D10" s="119">
        <v>0.63</v>
      </c>
      <c r="E10" s="120">
        <v>0.63</v>
      </c>
      <c r="F10" s="119">
        <v>0.57999999999999996</v>
      </c>
      <c r="G10" s="119">
        <v>0.59</v>
      </c>
      <c r="H10" s="119">
        <v>0.65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9">
        <v>0.59</v>
      </c>
      <c r="C11" s="119">
        <v>0.59</v>
      </c>
      <c r="D11" s="119">
        <v>0.49</v>
      </c>
      <c r="E11" s="120">
        <v>0.65</v>
      </c>
      <c r="F11" s="119">
        <v>0.56999999999999995</v>
      </c>
      <c r="G11" s="119">
        <v>0.63</v>
      </c>
      <c r="H11" s="119">
        <v>0.62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9">
        <v>0.5</v>
      </c>
      <c r="C12" s="119">
        <v>0.56000000000000005</v>
      </c>
      <c r="D12" s="119">
        <v>0.56999999999999995</v>
      </c>
      <c r="E12" s="120">
        <v>0.51</v>
      </c>
      <c r="F12" s="119">
        <v>0.5</v>
      </c>
      <c r="G12" s="119">
        <v>0.49</v>
      </c>
      <c r="H12" s="119">
        <v>0.49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9">
        <v>0.37</v>
      </c>
      <c r="C13" s="119">
        <v>0.34</v>
      </c>
      <c r="D13" s="119">
        <v>0.35</v>
      </c>
      <c r="E13" s="120">
        <v>0.37</v>
      </c>
      <c r="F13" s="119">
        <v>0.35</v>
      </c>
      <c r="G13" s="119">
        <v>0.32</v>
      </c>
      <c r="H13" s="119">
        <v>0.22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9">
        <v>0.68</v>
      </c>
      <c r="C14" s="119">
        <v>0.78</v>
      </c>
      <c r="D14" s="119">
        <v>0.76</v>
      </c>
      <c r="E14" s="120">
        <v>0.77</v>
      </c>
      <c r="F14" s="119">
        <v>0.75</v>
      </c>
      <c r="G14" s="119">
        <v>0.85</v>
      </c>
      <c r="H14" s="119">
        <v>0.85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9">
        <v>0.37</v>
      </c>
      <c r="C15" s="119">
        <v>0.36</v>
      </c>
      <c r="D15" s="119">
        <v>0.3</v>
      </c>
      <c r="E15" s="120">
        <v>0.3</v>
      </c>
      <c r="F15" s="119">
        <v>0.31</v>
      </c>
      <c r="G15" s="119">
        <v>0.34</v>
      </c>
      <c r="H15" s="119">
        <v>0.45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9">
        <v>0.67</v>
      </c>
      <c r="C16" s="119">
        <v>0.74</v>
      </c>
      <c r="D16" s="119">
        <v>0.71</v>
      </c>
      <c r="E16" s="120">
        <v>0.64</v>
      </c>
      <c r="F16" s="119">
        <v>0.76</v>
      </c>
      <c r="G16" s="119">
        <v>0.69</v>
      </c>
      <c r="H16" s="119">
        <v>0.52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9" ht="15" x14ac:dyDescent="0.25">
      <c r="A17" s="30">
        <v>10</v>
      </c>
      <c r="B17" s="119">
        <v>0.74</v>
      </c>
      <c r="C17" s="119">
        <v>0.75</v>
      </c>
      <c r="D17" s="119">
        <v>0.72</v>
      </c>
      <c r="E17" s="120">
        <v>0.77</v>
      </c>
      <c r="F17" s="119">
        <v>0.78</v>
      </c>
      <c r="G17" s="119">
        <v>0.87</v>
      </c>
      <c r="H17" s="119">
        <v>0.89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9">
        <v>0.61</v>
      </c>
      <c r="C18" s="119">
        <v>0.66</v>
      </c>
      <c r="D18" s="119">
        <v>0.62</v>
      </c>
      <c r="E18" s="120">
        <v>0.72</v>
      </c>
      <c r="F18" s="119">
        <v>0.65</v>
      </c>
      <c r="G18" s="119">
        <v>0.65</v>
      </c>
      <c r="H18" s="119">
        <v>0.65</v>
      </c>
      <c r="I18" s="119"/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9">
        <v>0.48</v>
      </c>
      <c r="C19" s="119">
        <v>0.5</v>
      </c>
      <c r="D19" s="119">
        <v>0.47</v>
      </c>
      <c r="E19" s="120">
        <v>0.49</v>
      </c>
      <c r="F19" s="119">
        <v>0.45</v>
      </c>
      <c r="G19" s="119">
        <v>0.48</v>
      </c>
      <c r="H19" s="119">
        <v>0.63</v>
      </c>
      <c r="I19" s="119"/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9">
        <v>0.65</v>
      </c>
      <c r="C20" s="119">
        <v>0.65</v>
      </c>
      <c r="D20" s="119">
        <v>0.57999999999999996</v>
      </c>
      <c r="E20" s="120">
        <v>0.59</v>
      </c>
      <c r="F20" s="119">
        <v>0.65</v>
      </c>
      <c r="G20" s="119">
        <v>0.71</v>
      </c>
      <c r="H20" s="119">
        <v>0.57999999999999996</v>
      </c>
      <c r="I20" s="119"/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9">
        <v>0.64</v>
      </c>
      <c r="C21" s="119">
        <v>0.56000000000000005</v>
      </c>
      <c r="D21" s="119">
        <v>0.63</v>
      </c>
      <c r="E21" s="120">
        <v>0.56999999999999995</v>
      </c>
      <c r="F21" s="119">
        <v>0.63</v>
      </c>
      <c r="G21" s="119">
        <v>0.55000000000000004</v>
      </c>
      <c r="H21" s="119">
        <v>0.6</v>
      </c>
      <c r="I21" s="119"/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9">
        <v>0.31</v>
      </c>
      <c r="C22" s="119">
        <v>0.42</v>
      </c>
      <c r="D22" s="119">
        <v>0.37</v>
      </c>
      <c r="E22" s="120">
        <v>0.41</v>
      </c>
      <c r="F22" s="119">
        <v>0.34</v>
      </c>
      <c r="G22" s="119">
        <v>0.4</v>
      </c>
      <c r="H22" s="119">
        <v>0.39</v>
      </c>
      <c r="I22" s="119"/>
      <c r="J22" s="61"/>
      <c r="K22" s="15"/>
      <c r="L22" s="15"/>
      <c r="M22" s="15"/>
      <c r="N22" s="15"/>
      <c r="O22" s="15"/>
      <c r="P22" s="15"/>
      <c r="Q22" s="15"/>
      <c r="R22" s="15"/>
      <c r="S22" s="8">
        <v>0.31</v>
      </c>
    </row>
    <row r="23" spans="1:19" x14ac:dyDescent="0.2">
      <c r="A23" s="30">
        <v>16</v>
      </c>
      <c r="B23" s="119">
        <v>0.57999999999999996</v>
      </c>
      <c r="C23" s="119">
        <v>0.62</v>
      </c>
      <c r="D23" s="119">
        <v>0.66</v>
      </c>
      <c r="E23" s="120">
        <v>0.64</v>
      </c>
      <c r="F23" s="119">
        <v>0.56000000000000005</v>
      </c>
      <c r="G23" s="119">
        <v>0.71</v>
      </c>
      <c r="H23" s="119">
        <v>0.6</v>
      </c>
      <c r="I23" s="119"/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9">
        <v>0.55000000000000004</v>
      </c>
      <c r="C24" s="119">
        <v>0.57999999999999996</v>
      </c>
      <c r="D24" s="119">
        <v>0.6</v>
      </c>
      <c r="E24" s="120">
        <v>0.62</v>
      </c>
      <c r="F24" s="119">
        <v>0.66</v>
      </c>
      <c r="G24" s="119">
        <v>0.66</v>
      </c>
      <c r="H24" s="119">
        <v>0.65</v>
      </c>
      <c r="I24" s="119"/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9">
        <v>0.51</v>
      </c>
      <c r="C25" s="119">
        <v>0.56999999999999995</v>
      </c>
      <c r="D25" s="119">
        <v>0.56999999999999995</v>
      </c>
      <c r="E25" s="120">
        <v>0.64</v>
      </c>
      <c r="F25" s="119">
        <v>0.54</v>
      </c>
      <c r="G25" s="119">
        <v>0.55000000000000004</v>
      </c>
      <c r="H25" s="119">
        <v>0.59</v>
      </c>
      <c r="I25" s="119"/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9">
        <v>0.57999999999999996</v>
      </c>
      <c r="C26" s="119">
        <v>0.6</v>
      </c>
      <c r="D26" s="119">
        <v>0.59</v>
      </c>
      <c r="E26" s="120">
        <v>0.54</v>
      </c>
      <c r="F26" s="119">
        <v>0.5</v>
      </c>
      <c r="G26" s="119">
        <v>0.55000000000000004</v>
      </c>
      <c r="H26" s="119">
        <v>0.56000000000000005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</row>
    <row r="27" spans="1:19" x14ac:dyDescent="0.2">
      <c r="A27" s="30">
        <v>20</v>
      </c>
      <c r="B27" s="119">
        <v>0.41</v>
      </c>
      <c r="C27" s="119">
        <v>0.41</v>
      </c>
      <c r="D27" s="119">
        <v>0.46</v>
      </c>
      <c r="E27" s="120">
        <v>0.41</v>
      </c>
      <c r="F27" s="119">
        <v>0.45</v>
      </c>
      <c r="G27" s="119">
        <v>0.45</v>
      </c>
      <c r="H27" s="119">
        <v>0.43</v>
      </c>
      <c r="I27" s="119"/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43" t="s">
        <v>30</v>
      </c>
      <c r="L40" s="144"/>
      <c r="M40" s="144"/>
      <c r="N40" s="144"/>
      <c r="O40" s="144"/>
      <c r="P40" s="144"/>
      <c r="Q40" s="144"/>
      <c r="R40" s="144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4" t="s">
        <v>26</v>
      </c>
      <c r="C61" s="155"/>
      <c r="D61" s="155"/>
      <c r="E61" s="155"/>
      <c r="F61" s="155"/>
      <c r="G61" s="155"/>
      <c r="H61" s="155"/>
      <c r="I61" s="155"/>
      <c r="J61" s="155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96.551724137931046</v>
      </c>
      <c r="D64" s="25">
        <f t="shared" ref="D64:D73" si="2">IF((B8&lt;&gt;0)*ISNUMBER(D8),100*(D8/B8),"")</f>
        <v>103.44827586206897</v>
      </c>
      <c r="E64" s="25">
        <f t="shared" ref="E64:E73" si="3">IF((B8&lt;&gt;0)*ISNUMBER(E8),100*(E8/B8),"")</f>
        <v>96.551724137931046</v>
      </c>
      <c r="F64" s="25">
        <f t="shared" ref="F64:F73" si="4">IF((B8&lt;&gt;0)*ISNUMBER(F8),100*(F8/B8),"")</f>
        <v>93.103448275862078</v>
      </c>
      <c r="G64" s="25">
        <f t="shared" ref="G64:G73" si="5">IF((B8&lt;&gt;0)*ISNUMBER(G8),100*(G8/B8),"")</f>
        <v>103.44827586206897</v>
      </c>
      <c r="H64" s="25">
        <f t="shared" ref="H64:H73" si="6">IF((B8&lt;&gt;0)*ISNUMBER(H8),100*(H8/B8),"")</f>
        <v>120.68965517241379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90.566037735849051</v>
      </c>
      <c r="D65" s="25">
        <f t="shared" si="2"/>
        <v>98.113207547169807</v>
      </c>
      <c r="E65" s="25">
        <f t="shared" si="3"/>
        <v>100</v>
      </c>
      <c r="F65" s="25">
        <f t="shared" si="4"/>
        <v>103.77358490566037</v>
      </c>
      <c r="G65" s="25">
        <f t="shared" si="5"/>
        <v>96.226415094339629</v>
      </c>
      <c r="H65" s="25">
        <f t="shared" si="6"/>
        <v>115.09433962264151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91.8032786885246</v>
      </c>
      <c r="D66" s="25">
        <f t="shared" si="2"/>
        <v>103.27868852459017</v>
      </c>
      <c r="E66" s="25">
        <f t="shared" si="3"/>
        <v>103.27868852459017</v>
      </c>
      <c r="F66" s="25">
        <f t="shared" si="4"/>
        <v>95.081967213114751</v>
      </c>
      <c r="G66" s="25">
        <f t="shared" si="5"/>
        <v>96.721311475409834</v>
      </c>
      <c r="H66" s="25">
        <f t="shared" si="6"/>
        <v>106.55737704918033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83.050847457627114</v>
      </c>
      <c r="E67" s="25">
        <f t="shared" si="3"/>
        <v>110.16949152542375</v>
      </c>
      <c r="F67" s="25">
        <f t="shared" si="4"/>
        <v>96.610169491525426</v>
      </c>
      <c r="G67" s="25">
        <f t="shared" si="5"/>
        <v>106.77966101694916</v>
      </c>
      <c r="H67" s="25">
        <f t="shared" si="6"/>
        <v>105.08474576271188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112.00000000000001</v>
      </c>
      <c r="D68" s="25">
        <f t="shared" si="2"/>
        <v>113.99999999999999</v>
      </c>
      <c r="E68" s="25">
        <f t="shared" si="3"/>
        <v>102</v>
      </c>
      <c r="F68" s="25">
        <f t="shared" si="4"/>
        <v>100</v>
      </c>
      <c r="G68" s="25">
        <f t="shared" si="5"/>
        <v>98</v>
      </c>
      <c r="H68" s="25">
        <f t="shared" si="6"/>
        <v>98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91.891891891891902</v>
      </c>
      <c r="D69" s="25">
        <f t="shared" si="2"/>
        <v>94.594594594594597</v>
      </c>
      <c r="E69" s="25">
        <f t="shared" si="3"/>
        <v>100</v>
      </c>
      <c r="F69" s="25">
        <f t="shared" si="4"/>
        <v>94.594594594594597</v>
      </c>
      <c r="G69" s="25">
        <f t="shared" si="5"/>
        <v>86.486486486486484</v>
      </c>
      <c r="H69" s="25">
        <f t="shared" si="6"/>
        <v>59.45945945945946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114.70588235294117</v>
      </c>
      <c r="D70" s="25">
        <f t="shared" si="2"/>
        <v>111.76470588235294</v>
      </c>
      <c r="E70" s="25">
        <f t="shared" si="3"/>
        <v>113.23529411764706</v>
      </c>
      <c r="F70" s="25">
        <f t="shared" si="4"/>
        <v>110.29411764705881</v>
      </c>
      <c r="G70" s="25">
        <f t="shared" si="5"/>
        <v>124.99999999999997</v>
      </c>
      <c r="H70" s="25">
        <f t="shared" si="6"/>
        <v>124.99999999999997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97.297297297297291</v>
      </c>
      <c r="D71" s="25">
        <f t="shared" si="2"/>
        <v>81.081081081081081</v>
      </c>
      <c r="E71" s="25">
        <f t="shared" si="3"/>
        <v>81.081081081081081</v>
      </c>
      <c r="F71" s="25">
        <f t="shared" si="4"/>
        <v>83.78378378378379</v>
      </c>
      <c r="G71" s="25">
        <f t="shared" si="5"/>
        <v>91.891891891891902</v>
      </c>
      <c r="H71" s="25">
        <f t="shared" si="6"/>
        <v>121.62162162162163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110.44776119402984</v>
      </c>
      <c r="D72" s="25">
        <f t="shared" si="2"/>
        <v>105.97014925373134</v>
      </c>
      <c r="E72" s="25">
        <f t="shared" si="3"/>
        <v>95.522388059701484</v>
      </c>
      <c r="F72" s="25">
        <f t="shared" si="4"/>
        <v>113.43283582089552</v>
      </c>
      <c r="G72" s="25">
        <f t="shared" si="5"/>
        <v>102.98507462686565</v>
      </c>
      <c r="H72" s="25">
        <f t="shared" si="6"/>
        <v>77.611940298507463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101.35135135135135</v>
      </c>
      <c r="D73" s="25">
        <f t="shared" si="2"/>
        <v>97.297297297297291</v>
      </c>
      <c r="E73" s="25">
        <f t="shared" si="3"/>
        <v>104.05405405405406</v>
      </c>
      <c r="F73" s="25">
        <f t="shared" si="4"/>
        <v>105.40540540540542</v>
      </c>
      <c r="G73" s="25">
        <f t="shared" si="5"/>
        <v>117.56756756756756</v>
      </c>
      <c r="H73" s="25">
        <f t="shared" si="6"/>
        <v>120.27027027027026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108.19672131147541</v>
      </c>
      <c r="D74" s="25">
        <f t="shared" ref="D74:D103" si="11">IF((B18&lt;&gt;0)*ISNUMBER(D18),100*(D18/B18),"")</f>
        <v>101.63934426229508</v>
      </c>
      <c r="E74" s="25">
        <f t="shared" ref="E74:E103" si="12">IF((B18&lt;&gt;0)*ISNUMBER(E18),100*(E18/B18),"")</f>
        <v>118.0327868852459</v>
      </c>
      <c r="F74" s="25">
        <f t="shared" ref="F74:F103" si="13">IF((B18&lt;&gt;0)*ISNUMBER(F18),100*(F18/B18),"")</f>
        <v>106.55737704918033</v>
      </c>
      <c r="G74" s="25">
        <f t="shared" ref="G74:G103" si="14">IF((B18&lt;&gt;0)*ISNUMBER(G18),100*(G18/B18),"")</f>
        <v>106.55737704918033</v>
      </c>
      <c r="H74" s="25">
        <f t="shared" ref="H74:H103" si="15">IF((B18&lt;&gt;0)*ISNUMBER(H18),100*(H18/B18),"")</f>
        <v>106.55737704918033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104.16666666666667</v>
      </c>
      <c r="D75" s="25">
        <f t="shared" si="11"/>
        <v>97.916666666666657</v>
      </c>
      <c r="E75" s="25">
        <f t="shared" si="12"/>
        <v>102.08333333333333</v>
      </c>
      <c r="F75" s="25">
        <f t="shared" si="13"/>
        <v>93.750000000000014</v>
      </c>
      <c r="G75" s="25">
        <f t="shared" si="14"/>
        <v>100</v>
      </c>
      <c r="H75" s="25">
        <f t="shared" si="15"/>
        <v>131.25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100</v>
      </c>
      <c r="D76" s="25">
        <f t="shared" si="11"/>
        <v>89.230769230769226</v>
      </c>
      <c r="E76" s="25">
        <f t="shared" si="12"/>
        <v>90.769230769230759</v>
      </c>
      <c r="F76" s="25">
        <f t="shared" si="13"/>
        <v>100</v>
      </c>
      <c r="G76" s="25">
        <f t="shared" si="14"/>
        <v>109.23076923076923</v>
      </c>
      <c r="H76" s="25">
        <f t="shared" si="15"/>
        <v>89.230769230769226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87.500000000000014</v>
      </c>
      <c r="D77" s="25">
        <f t="shared" si="11"/>
        <v>98.4375</v>
      </c>
      <c r="E77" s="25">
        <f t="shared" si="12"/>
        <v>89.062499999999986</v>
      </c>
      <c r="F77" s="25">
        <f t="shared" si="13"/>
        <v>98.4375</v>
      </c>
      <c r="G77" s="25">
        <f t="shared" si="14"/>
        <v>85.9375</v>
      </c>
      <c r="H77" s="25">
        <f t="shared" si="15"/>
        <v>93.75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135.48387096774192</v>
      </c>
      <c r="D78" s="25">
        <f t="shared" si="11"/>
        <v>119.35483870967742</v>
      </c>
      <c r="E78" s="25">
        <f t="shared" si="12"/>
        <v>132.25806451612902</v>
      </c>
      <c r="F78" s="25">
        <f t="shared" si="13"/>
        <v>109.67741935483872</v>
      </c>
      <c r="G78" s="25">
        <f t="shared" si="14"/>
        <v>129.03225806451616</v>
      </c>
      <c r="H78" s="25">
        <f t="shared" si="15"/>
        <v>125.80645161290323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106.89655172413795</v>
      </c>
      <c r="D79" s="25">
        <f t="shared" si="11"/>
        <v>113.79310344827587</v>
      </c>
      <c r="E79" s="25">
        <f t="shared" si="12"/>
        <v>110.34482758620692</v>
      </c>
      <c r="F79" s="25">
        <f t="shared" si="13"/>
        <v>96.551724137931046</v>
      </c>
      <c r="G79" s="25">
        <f t="shared" si="14"/>
        <v>122.41379310344828</v>
      </c>
      <c r="H79" s="25">
        <f t="shared" si="15"/>
        <v>103.44827586206897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105.45454545454544</v>
      </c>
      <c r="D80" s="25">
        <f t="shared" si="11"/>
        <v>109.09090909090908</v>
      </c>
      <c r="E80" s="25">
        <f t="shared" si="12"/>
        <v>112.72727272727272</v>
      </c>
      <c r="F80" s="25">
        <f t="shared" si="13"/>
        <v>120</v>
      </c>
      <c r="G80" s="25">
        <f t="shared" si="14"/>
        <v>120</v>
      </c>
      <c r="H80" s="25">
        <f t="shared" si="15"/>
        <v>118.18181818181816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111.76470588235293</v>
      </c>
      <c r="D81" s="25">
        <f t="shared" si="11"/>
        <v>111.76470588235293</v>
      </c>
      <c r="E81" s="25">
        <f t="shared" si="12"/>
        <v>125.49019607843137</v>
      </c>
      <c r="F81" s="25">
        <f t="shared" si="13"/>
        <v>105.88235294117648</v>
      </c>
      <c r="G81" s="25">
        <f t="shared" si="14"/>
        <v>107.84313725490198</v>
      </c>
      <c r="H81" s="25">
        <f t="shared" si="15"/>
        <v>115.68627450980391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103.44827586206897</v>
      </c>
      <c r="D82" s="25">
        <f t="shared" si="11"/>
        <v>101.72413793103448</v>
      </c>
      <c r="E82" s="25">
        <f t="shared" si="12"/>
        <v>93.103448275862078</v>
      </c>
      <c r="F82" s="25">
        <f t="shared" si="13"/>
        <v>86.206896551724142</v>
      </c>
      <c r="G82" s="25">
        <f t="shared" si="14"/>
        <v>94.827586206896569</v>
      </c>
      <c r="H82" s="25">
        <f t="shared" si="15"/>
        <v>96.551724137931046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100</v>
      </c>
      <c r="D83" s="25">
        <f t="shared" si="11"/>
        <v>112.19512195121952</v>
      </c>
      <c r="E83" s="25">
        <f t="shared" si="12"/>
        <v>100</v>
      </c>
      <c r="F83" s="25">
        <f t="shared" si="13"/>
        <v>109.75609756097562</v>
      </c>
      <c r="G83" s="25">
        <f t="shared" si="14"/>
        <v>109.75609756097562</v>
      </c>
      <c r="H83" s="25">
        <f t="shared" si="15"/>
        <v>104.8780487804878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5" t="s">
        <v>29</v>
      </c>
      <c r="L102" s="146"/>
      <c r="M102" s="146"/>
      <c r="N102" s="146"/>
      <c r="O102" s="146"/>
      <c r="P102" s="146"/>
      <c r="Q102" s="146"/>
      <c r="R102" s="14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7"/>
      <c r="L103" s="146"/>
      <c r="M103" s="146"/>
      <c r="N103" s="146"/>
      <c r="O103" s="146"/>
      <c r="P103" s="146"/>
      <c r="Q103" s="146"/>
      <c r="R103" s="14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7"/>
      <c r="L104" s="146"/>
      <c r="M104" s="146"/>
      <c r="N104" s="146"/>
      <c r="O104" s="146"/>
      <c r="P104" s="146"/>
      <c r="Q104" s="146"/>
      <c r="R104" s="14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7"/>
      <c r="L105" s="146"/>
      <c r="M105" s="146"/>
      <c r="N105" s="146"/>
      <c r="O105" s="146"/>
      <c r="P105" s="146"/>
      <c r="Q105" s="146"/>
      <c r="R105" s="14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7"/>
      <c r="L106" s="146"/>
      <c r="M106" s="146"/>
      <c r="N106" s="146"/>
      <c r="O106" s="146"/>
      <c r="P106" s="146"/>
      <c r="Q106" s="146"/>
      <c r="R106" s="14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103.47632812594028</v>
      </c>
      <c r="D114" s="26">
        <f t="shared" si="27"/>
        <v>102.38729723368567</v>
      </c>
      <c r="E114" s="26">
        <f t="shared" si="27"/>
        <v>103.98821908360704</v>
      </c>
      <c r="F114" s="26">
        <f t="shared" si="27"/>
        <v>101.14496373668636</v>
      </c>
      <c r="G114" s="26">
        <f t="shared" si="27"/>
        <v>105.53526012461336</v>
      </c>
      <c r="H114" s="26">
        <f t="shared" si="27"/>
        <v>106.73650743108847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10.75611468214125</v>
      </c>
      <c r="D116" s="26">
        <f t="shared" si="29"/>
        <v>10.328910430319343</v>
      </c>
      <c r="E116" s="26">
        <f t="shared" si="29"/>
        <v>12.40283470236913</v>
      </c>
      <c r="F116" s="26">
        <f t="shared" si="29"/>
        <v>9.1454714623308888</v>
      </c>
      <c r="G116" s="26">
        <f t="shared" si="29"/>
        <v>12.396113695083875</v>
      </c>
      <c r="H116" s="26">
        <f t="shared" si="29"/>
        <v>17.672564064498019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2.4051403603051376</v>
      </c>
      <c r="D117" s="26">
        <f t="shared" si="30"/>
        <v>2.3096145855700656</v>
      </c>
      <c r="E117" s="26">
        <f t="shared" si="30"/>
        <v>2.7733581508190746</v>
      </c>
      <c r="F117" s="26">
        <f t="shared" si="30"/>
        <v>2.0449895876056274</v>
      </c>
      <c r="G117" s="26">
        <f t="shared" si="30"/>
        <v>2.7718552879023641</v>
      </c>
      <c r="H117" s="26">
        <f t="shared" si="30"/>
        <v>3.9517054584937545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4.1588071133179429</v>
      </c>
      <c r="D119" s="26">
        <f t="shared" si="32"/>
        <v>3.9936303618775306</v>
      </c>
      <c r="E119" s="26">
        <f t="shared" si="32"/>
        <v>4.7955045766814939</v>
      </c>
      <c r="F119" s="26">
        <f t="shared" si="32"/>
        <v>3.5360585951484449</v>
      </c>
      <c r="G119" s="26">
        <f t="shared" si="32"/>
        <v>4.7929059271009908</v>
      </c>
      <c r="H119" s="26">
        <f t="shared" si="32"/>
        <v>6.8330235697496491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87.500000000000014</v>
      </c>
      <c r="D120" s="26">
        <f t="shared" si="33"/>
        <v>81.081081081081081</v>
      </c>
      <c r="E120" s="26">
        <f t="shared" si="33"/>
        <v>81.081081081081081</v>
      </c>
      <c r="F120" s="26">
        <f t="shared" si="33"/>
        <v>83.78378378378379</v>
      </c>
      <c r="G120" s="26">
        <f t="shared" si="33"/>
        <v>85.9375</v>
      </c>
      <c r="H120" s="26">
        <f t="shared" si="33"/>
        <v>59.45945945945946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135.48387096774192</v>
      </c>
      <c r="D121" s="26">
        <f t="shared" si="34"/>
        <v>119.35483870967742</v>
      </c>
      <c r="E121" s="26">
        <f t="shared" si="34"/>
        <v>132.25806451612902</v>
      </c>
      <c r="F121" s="26">
        <f t="shared" si="34"/>
        <v>120</v>
      </c>
      <c r="G121" s="26">
        <f t="shared" si="34"/>
        <v>129.03225806451616</v>
      </c>
      <c r="H121" s="26">
        <f t="shared" si="34"/>
        <v>131.25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93.53</v>
      </c>
      <c r="C122" s="38">
        <f>100-B3</f>
        <v>93.53</v>
      </c>
      <c r="D122" s="38">
        <f>100-B3</f>
        <v>93.53</v>
      </c>
      <c r="E122" s="38">
        <f>100-B3</f>
        <v>93.53</v>
      </c>
      <c r="F122" s="38">
        <f>100-B3</f>
        <v>93.53</v>
      </c>
      <c r="G122" s="38">
        <f>100-B3</f>
        <v>93.53</v>
      </c>
      <c r="H122" s="38">
        <f>100-B3</f>
        <v>93.53</v>
      </c>
      <c r="I122" s="38">
        <f>100-B3</f>
        <v>93.53</v>
      </c>
      <c r="J122" s="38">
        <f>100-B3</f>
        <v>93.53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106.47</v>
      </c>
      <c r="C123" s="24">
        <f>100+B3</f>
        <v>106.47</v>
      </c>
      <c r="D123" s="24">
        <f>100+B3</f>
        <v>106.47</v>
      </c>
      <c r="E123" s="24">
        <f>100+B3</f>
        <v>106.47</v>
      </c>
      <c r="F123" s="24">
        <f>100+B3</f>
        <v>106.47</v>
      </c>
      <c r="G123" s="24">
        <f>100+B3</f>
        <v>106.47</v>
      </c>
      <c r="H123" s="24">
        <f>100+B3</f>
        <v>106.47</v>
      </c>
      <c r="I123" s="24">
        <f>100+B3</f>
        <v>106.47</v>
      </c>
      <c r="J123" s="24">
        <f>100+B3</f>
        <v>106.47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82.56</v>
      </c>
      <c r="C124" s="24">
        <f>100-E3</f>
        <v>82.56</v>
      </c>
      <c r="D124" s="24">
        <f>100-E3</f>
        <v>82.56</v>
      </c>
      <c r="E124" s="24">
        <f>100-E3</f>
        <v>82.56</v>
      </c>
      <c r="F124" s="24">
        <f>100-E3</f>
        <v>82.56</v>
      </c>
      <c r="G124" s="24">
        <f>100-E3</f>
        <v>82.56</v>
      </c>
      <c r="H124" s="24">
        <f>100-E3</f>
        <v>82.56</v>
      </c>
      <c r="I124" s="24">
        <f>100-E3</f>
        <v>82.56</v>
      </c>
      <c r="J124" s="39">
        <f>100-E3</f>
        <v>82.56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117.44</v>
      </c>
      <c r="C125" s="41">
        <f>100+E3</f>
        <v>117.44</v>
      </c>
      <c r="D125" s="41">
        <f>100+E3</f>
        <v>117.44</v>
      </c>
      <c r="E125" s="41">
        <f>100+E3</f>
        <v>117.44</v>
      </c>
      <c r="F125" s="41">
        <f>100+E3</f>
        <v>117.44</v>
      </c>
      <c r="G125" s="41">
        <f>100+E3</f>
        <v>117.44</v>
      </c>
      <c r="H125" s="41">
        <f>100+E3</f>
        <v>117.44</v>
      </c>
      <c r="I125" s="41">
        <f>100+E3</f>
        <v>117.44</v>
      </c>
      <c r="J125" s="37">
        <f>100+E3</f>
        <v>117.44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4"/>
  <sheetViews>
    <sheetView tabSelected="1" topLeftCell="A19" zoomScale="130" zoomScaleNormal="130" workbookViewId="0">
      <selection activeCell="G8" sqref="G8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2:13" ht="13.5" thickBot="1" x14ac:dyDescent="0.25"/>
    <row r="3" spans="2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 t="s">
        <v>93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24" t="s">
        <v>115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 t="s">
        <v>94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 t="s">
        <v>97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24" t="s">
        <v>122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x14ac:dyDescent="0.2">
      <c r="B13" s="124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x14ac:dyDescent="0.2">
      <c r="B14" s="100" t="s">
        <v>106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x14ac:dyDescent="0.2">
      <c r="B15" s="100" t="s">
        <v>107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24" t="s">
        <v>111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24" t="s">
        <v>120</v>
      </c>
      <c r="C18" s="129"/>
      <c r="D18" s="129"/>
      <c r="E18" s="129"/>
      <c r="F18" s="129"/>
      <c r="G18" s="129"/>
      <c r="H18" s="129"/>
      <c r="I18" s="129"/>
      <c r="J18" s="129"/>
      <c r="K18" s="101"/>
      <c r="L18" s="101"/>
      <c r="M18" s="102"/>
    </row>
    <row r="19" spans="1:13" x14ac:dyDescent="0.2">
      <c r="B19" s="124" t="s">
        <v>119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24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2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24" t="s">
        <v>101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x14ac:dyDescent="0.2">
      <c r="B23" s="124" t="s">
        <v>102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x14ac:dyDescent="0.2">
      <c r="B24" s="124" t="s">
        <v>103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13" x14ac:dyDescent="0.2">
      <c r="B25" s="124" t="s">
        <v>105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1:13" x14ac:dyDescent="0.2">
      <c r="B26" s="124" t="s">
        <v>108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1:13" x14ac:dyDescent="0.2">
      <c r="B27" s="124" t="s">
        <v>109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1:13" x14ac:dyDescent="0.2">
      <c r="A28" s="67" t="s">
        <v>87</v>
      </c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1:13" x14ac:dyDescent="0.2">
      <c r="B29" s="124" t="s">
        <v>110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1:13" x14ac:dyDescent="0.2">
      <c r="B30" s="124" t="s">
        <v>104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3" ht="13.5" thickBot="1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45" thickBot="1" x14ac:dyDescent="0.6">
      <c r="B32" s="106"/>
    </row>
    <row r="33" spans="1:13" ht="44.25" x14ac:dyDescent="0.55000000000000004">
      <c r="B33" s="107" t="s">
        <v>68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x14ac:dyDescent="0.2">
      <c r="A34" s="67" t="s">
        <v>87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1:13" x14ac:dyDescent="0.2">
      <c r="B35" s="124" t="s">
        <v>113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1:13" x14ac:dyDescent="0.2">
      <c r="B36" s="124" t="s">
        <v>112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1:13" x14ac:dyDescent="0.2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</row>
    <row r="38" spans="1:13" x14ac:dyDescent="0.2">
      <c r="B38" s="128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</row>
    <row r="39" spans="1:13" x14ac:dyDescent="0.2">
      <c r="B39" s="128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3" x14ac:dyDescent="0.2">
      <c r="B40" s="100" t="s">
        <v>117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</row>
    <row r="41" spans="1:13" x14ac:dyDescent="0.2">
      <c r="B41" s="100" t="s">
        <v>118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</row>
    <row r="42" spans="1:13" x14ac:dyDescent="0.2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x14ac:dyDescent="0.2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13.5" thickBot="1" x14ac:dyDescent="0.25">
      <c r="B44" s="103" t="s">
        <v>69</v>
      </c>
      <c r="C44" s="104"/>
      <c r="D44" s="127">
        <v>44792</v>
      </c>
      <c r="E44" s="104" t="s">
        <v>114</v>
      </c>
      <c r="F44" s="104"/>
      <c r="G44" s="104"/>
      <c r="H44" s="104"/>
      <c r="I44" s="104"/>
      <c r="J44" s="104"/>
      <c r="K44" s="104"/>
      <c r="L44" s="104"/>
      <c r="M44" s="10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topLeftCell="A4" workbookViewId="0">
      <selection activeCell="H24" sqref="H24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70</v>
      </c>
      <c r="C1" s="109"/>
    </row>
    <row r="2" spans="1:15" x14ac:dyDescent="0.2">
      <c r="A2" s="110">
        <v>13.3</v>
      </c>
      <c r="B2" s="108" t="s">
        <v>71</v>
      </c>
      <c r="C2" s="109"/>
    </row>
    <row r="3" spans="1:15" x14ac:dyDescent="0.2">
      <c r="A3" s="110">
        <v>22.2</v>
      </c>
      <c r="B3" s="108" t="s">
        <v>72</v>
      </c>
      <c r="C3" s="111" t="s">
        <v>73</v>
      </c>
    </row>
    <row r="4" spans="1:15" x14ac:dyDescent="0.2">
      <c r="B4" s="112" t="s">
        <v>74</v>
      </c>
      <c r="C4" s="113">
        <f>SQRT((A2*A2)+(A3*A3))</f>
        <v>25.879142180528319</v>
      </c>
    </row>
    <row r="5" spans="1:15" x14ac:dyDescent="0.2">
      <c r="B5" s="108" t="s">
        <v>75</v>
      </c>
      <c r="C5" s="114">
        <f>0.5*A2</f>
        <v>6.65</v>
      </c>
    </row>
    <row r="6" spans="1:15" x14ac:dyDescent="0.2">
      <c r="B6" s="108" t="s">
        <v>76</v>
      </c>
      <c r="C6" s="114">
        <f>0.25*C4</f>
        <v>6.4697855451320798</v>
      </c>
    </row>
    <row r="7" spans="1:15" x14ac:dyDescent="0.2">
      <c r="B7" s="112" t="s">
        <v>77</v>
      </c>
      <c r="C7" s="114">
        <f>1.65*0.5*A2+C6</f>
        <v>17.44228554513208</v>
      </c>
    </row>
    <row r="8" spans="1:15" x14ac:dyDescent="0.2">
      <c r="L8" s="121" t="s">
        <v>86</v>
      </c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78</v>
      </c>
      <c r="C22" s="118" t="s">
        <v>88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2022-12-07T16:18:39Z</dcterms:modified>
</cp:coreProperties>
</file>