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24DFB09C-5DC2-43B9-93AB-53D3FB96760A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4" i="1" l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C64" i="1"/>
  <c r="D64" i="1"/>
  <c r="E64" i="1"/>
  <c r="F64" i="1"/>
  <c r="G64" i="1"/>
  <c r="H64" i="1"/>
  <c r="I64" i="1"/>
  <c r="J64" i="1"/>
  <c r="C65" i="1"/>
  <c r="D65" i="1"/>
  <c r="E65" i="1"/>
  <c r="F65" i="1"/>
  <c r="G65" i="1"/>
  <c r="H65" i="1"/>
  <c r="I65" i="1"/>
  <c r="J65" i="1"/>
  <c r="C66" i="1"/>
  <c r="D66" i="1"/>
  <c r="E66" i="1"/>
  <c r="F66" i="1"/>
  <c r="G66" i="1"/>
  <c r="H66" i="1"/>
  <c r="I66" i="1"/>
  <c r="J66" i="1"/>
  <c r="C67" i="1"/>
  <c r="D67" i="1"/>
  <c r="E67" i="1"/>
  <c r="F67" i="1"/>
  <c r="G67" i="1"/>
  <c r="H67" i="1"/>
  <c r="I67" i="1"/>
  <c r="J67" i="1"/>
  <c r="C68" i="1"/>
  <c r="D68" i="1"/>
  <c r="E68" i="1"/>
  <c r="F68" i="1"/>
  <c r="G68" i="1"/>
  <c r="H68" i="1"/>
  <c r="I68" i="1"/>
  <c r="J68" i="1"/>
  <c r="C69" i="1"/>
  <c r="D69" i="1"/>
  <c r="E69" i="1"/>
  <c r="F69" i="1"/>
  <c r="G69" i="1"/>
  <c r="H69" i="1"/>
  <c r="I69" i="1"/>
  <c r="J69" i="1"/>
  <c r="C70" i="1"/>
  <c r="D70" i="1"/>
  <c r="E70" i="1"/>
  <c r="F70" i="1"/>
  <c r="G70" i="1"/>
  <c r="H70" i="1"/>
  <c r="I70" i="1"/>
  <c r="J70" i="1"/>
  <c r="C71" i="1"/>
  <c r="D71" i="1"/>
  <c r="E71" i="1"/>
  <c r="F71" i="1"/>
  <c r="G71" i="1"/>
  <c r="H71" i="1"/>
  <c r="I71" i="1"/>
  <c r="J71" i="1"/>
  <c r="C72" i="1"/>
  <c r="D72" i="1"/>
  <c r="E72" i="1"/>
  <c r="F72" i="1"/>
  <c r="G72" i="1"/>
  <c r="H72" i="1"/>
  <c r="I72" i="1"/>
  <c r="J72" i="1"/>
  <c r="C73" i="1"/>
  <c r="D73" i="1"/>
  <c r="E73" i="1"/>
  <c r="F73" i="1"/>
  <c r="G73" i="1"/>
  <c r="H73" i="1"/>
  <c r="I73" i="1"/>
  <c r="J73" i="1"/>
  <c r="C74" i="1"/>
  <c r="D74" i="1"/>
  <c r="E74" i="1"/>
  <c r="F74" i="1"/>
  <c r="G74" i="1"/>
  <c r="H74" i="1"/>
  <c r="I74" i="1"/>
  <c r="J74" i="1"/>
  <c r="C75" i="1"/>
  <c r="D75" i="1"/>
  <c r="E75" i="1"/>
  <c r="F75" i="1"/>
  <c r="G75" i="1"/>
  <c r="H75" i="1"/>
  <c r="I75" i="1"/>
  <c r="J75" i="1"/>
  <c r="C76" i="1"/>
  <c r="D76" i="1"/>
  <c r="E76" i="1"/>
  <c r="F76" i="1"/>
  <c r="G76" i="1"/>
  <c r="H76" i="1"/>
  <c r="I76" i="1"/>
  <c r="J76" i="1"/>
  <c r="C77" i="1"/>
  <c r="D77" i="1"/>
  <c r="E77" i="1"/>
  <c r="F77" i="1"/>
  <c r="G77" i="1"/>
  <c r="H77" i="1"/>
  <c r="I77" i="1"/>
  <c r="J77" i="1"/>
  <c r="C78" i="1"/>
  <c r="D78" i="1"/>
  <c r="E78" i="1"/>
  <c r="F78" i="1"/>
  <c r="G78" i="1"/>
  <c r="H78" i="1"/>
  <c r="I78" i="1"/>
  <c r="J78" i="1"/>
  <c r="C79" i="1"/>
  <c r="D79" i="1"/>
  <c r="E79" i="1"/>
  <c r="F79" i="1"/>
  <c r="G79" i="1"/>
  <c r="H79" i="1"/>
  <c r="I79" i="1"/>
  <c r="J79" i="1"/>
  <c r="C80" i="1"/>
  <c r="D80" i="1"/>
  <c r="E80" i="1"/>
  <c r="F80" i="1"/>
  <c r="G80" i="1"/>
  <c r="H80" i="1"/>
  <c r="I80" i="1"/>
  <c r="J80" i="1"/>
  <c r="C81" i="1"/>
  <c r="D81" i="1"/>
  <c r="E81" i="1"/>
  <c r="F81" i="1"/>
  <c r="G81" i="1"/>
  <c r="H81" i="1"/>
  <c r="I81" i="1"/>
  <c r="J81" i="1"/>
  <c r="C82" i="1"/>
  <c r="D82" i="1"/>
  <c r="E82" i="1"/>
  <c r="F82" i="1"/>
  <c r="G82" i="1"/>
  <c r="H82" i="1"/>
  <c r="I82" i="1"/>
  <c r="J82" i="1"/>
  <c r="C83" i="1"/>
  <c r="D83" i="1"/>
  <c r="E83" i="1"/>
  <c r="F83" i="1"/>
  <c r="G83" i="1"/>
  <c r="H83" i="1"/>
  <c r="I83" i="1"/>
  <c r="J83" i="1"/>
  <c r="C5" i="2" l="1"/>
  <c r="C4" i="2" l="1"/>
  <c r="C6" i="2" s="1"/>
  <c r="C7" i="2" s="1"/>
  <c r="J125" i="1" l="1"/>
  <c r="I125" i="1"/>
  <c r="J124" i="1"/>
  <c r="I124" i="1"/>
  <c r="J123" i="1"/>
  <c r="I123" i="1"/>
  <c r="J122" i="1"/>
  <c r="I122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I115" i="1" l="1"/>
  <c r="I121" i="1" s="1"/>
  <c r="C115" i="1"/>
  <c r="C121" i="1" s="1"/>
  <c r="G115" i="1"/>
  <c r="G116" i="1" s="1"/>
  <c r="G117" i="1" s="1"/>
  <c r="E115" i="1"/>
  <c r="E116" i="1" s="1"/>
  <c r="E117" i="1" s="1"/>
  <c r="F115" i="1"/>
  <c r="F116" i="1" s="1"/>
  <c r="F117" i="1" s="1"/>
  <c r="H115" i="1"/>
  <c r="H120" i="1" s="1"/>
  <c r="B115" i="1"/>
  <c r="B120" i="1" s="1"/>
  <c r="D115" i="1"/>
  <c r="D114" i="1" s="1"/>
  <c r="J115" i="1"/>
  <c r="J119" i="1" s="1"/>
  <c r="I116" i="1"/>
  <c r="I117" i="1" s="1"/>
  <c r="I120" i="1" l="1"/>
  <c r="J117" i="1"/>
  <c r="F121" i="1"/>
  <c r="B114" i="1"/>
  <c r="H118" i="1"/>
  <c r="J114" i="1"/>
  <c r="J118" i="1"/>
  <c r="I114" i="1"/>
  <c r="I118" i="1"/>
  <c r="I119" i="1" s="1"/>
  <c r="H114" i="1"/>
  <c r="G120" i="1"/>
  <c r="G121" i="1"/>
  <c r="F118" i="1"/>
  <c r="F119" i="1" s="1"/>
  <c r="D120" i="1"/>
  <c r="C114" i="1"/>
  <c r="E118" i="1"/>
  <c r="E119" i="1" s="1"/>
  <c r="B118" i="1"/>
  <c r="B121" i="1"/>
  <c r="G114" i="1"/>
  <c r="D116" i="1"/>
  <c r="D117" i="1" s="1"/>
  <c r="D121" i="1"/>
  <c r="B116" i="1"/>
  <c r="B117" i="1" s="1"/>
  <c r="G118" i="1"/>
  <c r="G119" i="1" s="1"/>
  <c r="H116" i="1"/>
  <c r="H117" i="1" s="1"/>
  <c r="C120" i="1"/>
  <c r="E121" i="1"/>
  <c r="D118" i="1"/>
  <c r="E120" i="1"/>
  <c r="E114" i="1"/>
  <c r="C118" i="1"/>
  <c r="J120" i="1"/>
  <c r="J121" i="1"/>
  <c r="H121" i="1"/>
  <c r="F120" i="1"/>
  <c r="C116" i="1"/>
  <c r="C117" i="1" s="1"/>
  <c r="J116" i="1"/>
  <c r="F114" i="1"/>
  <c r="H119" i="1" l="1"/>
  <c r="B119" i="1"/>
  <c r="C119" i="1"/>
  <c r="D119" i="1"/>
</calcChain>
</file>

<file path=xl/sharedStrings.xml><?xml version="1.0" encoding="utf-8"?>
<sst xmlns="http://schemas.openxmlformats.org/spreadsheetml/2006/main" count="144" uniqueCount="123">
  <si>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</si>
  <si>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</si>
  <si>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</si>
  <si>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</si>
  <si>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</si>
  <si>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</si>
  <si>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</si>
  <si>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</si>
  <si>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</si>
  <si>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</si>
  <si>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</si>
  <si>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</si>
  <si>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</si>
  <si>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</si>
  <si>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</si>
  <si>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</si>
  <si>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</si>
  <si>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</si>
  <si>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</si>
  <si>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</si>
  <si>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</si>
  <si>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</si>
  <si>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</si>
  <si>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</si>
  <si>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</si>
  <si>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</si>
  <si>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</si>
  <si>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</si>
  <si>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</si>
  <si>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</si>
  <si>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</si>
  <si>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</si>
  <si>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</si>
  <si>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</si>
  <si>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</si>
  <si>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</si>
  <si>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</si>
  <si>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</si>
  <si>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</si>
  <si>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</si>
  <si>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</si>
  <si>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</si>
  <si>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</si>
  <si>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</si>
  <si>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</si>
  <si>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</si>
  <si>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</si>
  <si>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</si>
  <si>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</si>
  <si>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</si>
  <si>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</si>
  <si>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</si>
  <si>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</si>
  <si>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</si>
  <si>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</si>
  <si>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</si>
  <si>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</si>
  <si>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</si>
  <si>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</si>
  <si>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</si>
  <si>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</si>
  <si>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</si>
  <si>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</si>
  <si>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</si>
  <si>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</si>
  <si>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</si>
  <si>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</si>
  <si>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</si>
  <si>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</si>
  <si>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</si>
  <si>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Legge inn:</t>
  </si>
  <si>
    <t>CVi</t>
  </si>
  <si>
    <t>CVg</t>
  </si>
  <si>
    <t>Prosent</t>
  </si>
  <si>
    <t>ROT av (CVi2 + CVg2)</t>
  </si>
  <si>
    <t>I &lt;</t>
  </si>
  <si>
    <t>B &lt;</t>
  </si>
  <si>
    <t>TE&lt;</t>
  </si>
  <si>
    <t>Kopi fra EFLM database 210811</t>
  </si>
  <si>
    <t>K2EDTA</t>
  </si>
  <si>
    <t>Sysmex XN, instrument XN5 (masterinstrument)</t>
  </si>
  <si>
    <t>Fluorescens flowcytometri</t>
  </si>
  <si>
    <t>x</t>
  </si>
  <si>
    <t>21.01.2020 - 24.01.2020</t>
  </si>
  <si>
    <t>Betingelse 6</t>
  </si>
  <si>
    <t>Betingelse 7</t>
  </si>
  <si>
    <t>Manuell utregningsmetode:</t>
  </si>
  <si>
    <t xml:space="preserve"> </t>
  </si>
  <si>
    <t>EFLM Biological Variation</t>
  </si>
  <si>
    <t>Avdeling for medisinsk biokjemi, Stavanger universitetssjukehus</t>
  </si>
  <si>
    <t xml:space="preserve">Oppbevaring i kjøleskap fram til analysering. </t>
  </si>
  <si>
    <t>Deretter blanding 5 min. og 30 min. temperering.</t>
  </si>
  <si>
    <t>Solveig Apeland, solveig.apeland@sus.no, 94170388</t>
  </si>
  <si>
    <t>Batch-metode er brukt til testing av holdbarheten på hematologiske prøver, men denne er modifisert da hematologiske prøver må analyseres i ferskt materiale: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</si>
  <si>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</si>
  <si>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</si>
  <si>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 variasjon er minimal. Alle prøvene er analysert på samme instrument.</t>
  </si>
  <si>
    <t>CVi og CVg er basert på data fra EFLM (Se arkfane "krav")</t>
  </si>
  <si>
    <r>
      <t>Monocytter *10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>/L</t>
    </r>
  </si>
  <si>
    <t xml:space="preserve"> Monocytter *10^9/L</t>
  </si>
  <si>
    <t xml:space="preserve">Monocytter i kjøleskap </t>
  </si>
  <si>
    <t xml:space="preserve">Det er viktig å ta i betraktning at rapportering av differensialtelling på pasientprøver består av mer enn utgivelse av tallverdi. Det vil alltid være en visuell vurdering av </t>
  </si>
  <si>
    <t xml:space="preserve">scattergram på samtlige prøver med flagging eller celletall over/under medisinsk vurderte grenser. Regelverket i mellomvareløsningen (Extended EPU) er et </t>
  </si>
  <si>
    <t xml:space="preserve">viktig verktøy til å vurdere prøven. Dette forsøket er basert på prøver fra friske personer. Erfaringsmessig vil prøver fra en del pasienter (for eksempel pasienter med </t>
  </si>
  <si>
    <t>Det anses som hensiktsmessig å ha en tidsbegrensing i regelverket for autovalidering hvor det dermed blir mulighet for visuell scattergramvurdering av prøven.</t>
  </si>
  <si>
    <t>infeksjoner, på cellegiftbehandling etc) ha noe mindre stabile leukocytter, inkludert monocytter.</t>
  </si>
  <si>
    <t xml:space="preserve">Gjennomsnittene med konfidensintervall (røde punkter) går utenfor kravene for tillatt bias(røde linjer), men om prøvene fra person 15 ekskluderes </t>
  </si>
  <si>
    <t>vil disse ligge innenfor til og med 48 timer. Gjennomsnittsverdiene ligger nokså jevnt fra 12 timer til 60 timer, men starter å stige etter dette.</t>
  </si>
  <si>
    <t xml:space="preserve">Preanalytiske forhold har stor innvirkning på nøytrofile granulocytter, og dette kan påvirke instrumentets identifisering av monocytter: Det må være korrekt og </t>
  </si>
  <si>
    <t>tilstrekkelig blanding av prøveglass ved prøvetaking, korrekt temperatur ved oppbevaring og forsendelse.</t>
  </si>
  <si>
    <t xml:space="preserve">Selv om monocytter vil være holdbare til 60 timer, vil vi anbefale å utvise stor forsiktighet med autovalidering av disse prøvene. </t>
  </si>
  <si>
    <t>Selv om kravene overskrides utgjør det kun en liten endring i monocyttverdiene. Endringene vil ha liten klinisk betydning, og en holdbarhet på 60 timer godkjennes derfor.</t>
  </si>
  <si>
    <t>forutsatt at visuell vurdering av prøvene er gjennomført ved validering når prøven ikke er fersk (&gt; 36 timer).</t>
  </si>
  <si>
    <t>Monocytter er i vårt forsøk, under optimale forutsetninger (se beskrivelse over) holdbar til og med 60 t.</t>
  </si>
  <si>
    <t>Solveig Apeland, fagbioingeniør hematologi, Øyvind Skadberg, avdelingsoverlege.</t>
  </si>
  <si>
    <t xml:space="preserve">Alle prøvene er tatt samtidig og oppbevart i kjøleskap fram til analysering. Det er 1 prøve per person per oppbevaringstid. </t>
  </si>
  <si>
    <t>Cellpack DFL, Lysecell WDF, Fluorocell WDF fra Sysmex</t>
  </si>
  <si>
    <t>Vi vil vurdere å ha en noe strengere holdbarhetsgrense enn 60 timer for rutineprøver. Dette for å unngå falske alarmer og feilmeldinger fra andre parametre</t>
  </si>
  <si>
    <t>som en følge av lang oppbevaringstid før analysering.</t>
  </si>
  <si>
    <t>revision: Propositions by the GFHC.</t>
  </si>
  <si>
    <t>Monocyttsvar bør ses i sammenheng med resten av differensialtellingen på grunn av monocytopeni ved visse tilstander. Ref.: F. Geneviève et al, 2004, Smear microcopy</t>
  </si>
  <si>
    <t xml:space="preserve">enkelte prøver synker i antall monocytter, mens andre prøver stiger i antall.  </t>
  </si>
  <si>
    <t xml:space="preserve">Enkeltverdier(blå punkter) går utenfor kravene for tillatt totalfeil(blå linjer) allerede ved 12 timer. For hvert påfølgende tidspunkt går enda flere verdier ut, 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</si>
</sst>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5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24" xfId="0" applyFont="1" applyFill="1" applyBorder="1"/>
    <xf numFmtId="0" fontId="14" fillId="5" borderId="24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24" xfId="0" applyFont="1" applyFill="1" applyBorder="1"/>
    <xf numFmtId="0" fontId="18" fillId="4" borderId="0" xfId="0" applyFont="1" applyFill="1" applyBorder="1"/>
    <xf numFmtId="0" fontId="18" fillId="5" borderId="24" xfId="0" applyFont="1" applyFill="1" applyBorder="1" applyAlignment="1">
      <alignment horizontal="center"/>
    </xf>
    <xf numFmtId="0" fontId="18" fillId="6" borderId="24" xfId="0" applyFont="1" applyFill="1" applyBorder="1"/>
    <xf numFmtId="0" fontId="18" fillId="6" borderId="25" xfId="0" applyFont="1" applyFill="1" applyBorder="1" applyAlignment="1"/>
    <xf numFmtId="0" fontId="18" fillId="6" borderId="27" xfId="0" applyFont="1" applyFill="1" applyBorder="1" applyAlignment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27" xfId="0" applyFont="1" applyFill="1" applyBorder="1"/>
    <xf numFmtId="0" fontId="19" fillId="6" borderId="24" xfId="0" applyFont="1" applyFill="1" applyBorder="1"/>
    <xf numFmtId="0" fontId="18" fillId="6" borderId="29" xfId="0" applyFont="1" applyFill="1" applyBorder="1"/>
    <xf numFmtId="0" fontId="18" fillId="5" borderId="29" xfId="0" applyFont="1" applyFill="1" applyBorder="1"/>
    <xf numFmtId="0" fontId="18" fillId="6" borderId="30" xfId="0" applyFont="1" applyFill="1" applyBorder="1"/>
    <xf numFmtId="0" fontId="18" fillId="6" borderId="31" xfId="0" applyFont="1" applyFill="1" applyBorder="1"/>
    <xf numFmtId="0" fontId="18" fillId="6" borderId="32" xfId="0" applyFont="1" applyFill="1" applyBorder="1"/>
    <xf numFmtId="0" fontId="18" fillId="6" borderId="23" xfId="0" applyFont="1" applyFill="1" applyBorder="1"/>
    <xf numFmtId="0" fontId="18" fillId="5" borderId="33" xfId="0" applyFont="1" applyFill="1" applyBorder="1"/>
    <xf numFmtId="0" fontId="18" fillId="6" borderId="34" xfId="0" applyFont="1" applyFill="1" applyBorder="1"/>
    <xf numFmtId="0" fontId="18" fillId="5" borderId="35" xfId="0" applyFont="1" applyFill="1" applyBorder="1"/>
    <xf numFmtId="0" fontId="18" fillId="5" borderId="36" xfId="0" applyFont="1" applyFill="1" applyBorder="1"/>
    <xf numFmtId="0" fontId="18" fillId="6" borderId="37" xfId="0" applyFont="1" applyFill="1" applyBorder="1"/>
    <xf numFmtId="0" fontId="12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0" fillId="4" borderId="0" xfId="0" applyFont="1" applyFill="1"/>
    <xf numFmtId="0" fontId="20" fillId="5" borderId="44" xfId="0" applyFont="1" applyFill="1" applyBorder="1"/>
    <xf numFmtId="0" fontId="22" fillId="0" borderId="0" xfId="2"/>
    <xf numFmtId="0" fontId="22" fillId="0" borderId="0" xfId="2" applyAlignment="1">
      <alignment horizontal="center"/>
    </xf>
    <xf numFmtId="0" fontId="22" fillId="7" borderId="0" xfId="2" applyFill="1"/>
    <xf numFmtId="0" fontId="8" fillId="0" borderId="0" xfId="2" applyFont="1" applyAlignment="1">
      <alignment horizontal="center"/>
    </xf>
    <xf numFmtId="0" fontId="8" fillId="0" borderId="0" xfId="2" applyFont="1"/>
    <xf numFmtId="2" fontId="22" fillId="0" borderId="0" xfId="2" applyNumberFormat="1" applyAlignment="1">
      <alignment horizontal="center"/>
    </xf>
    <xf numFmtId="2" fontId="22" fillId="8" borderId="0" xfId="2" applyNumberFormat="1" applyFill="1" applyAlignment="1">
      <alignment horizontal="center"/>
    </xf>
    <xf numFmtId="14" fontId="22" fillId="0" borderId="0" xfId="2" applyNumberFormat="1"/>
    <xf numFmtId="0" fontId="23" fillId="0" borderId="0" xfId="0" applyFont="1"/>
    <xf numFmtId="0" fontId="23" fillId="9" borderId="0" xfId="0" applyFont="1" applyFill="1"/>
    <xf numFmtId="0" fontId="3" fillId="0" borderId="0" xfId="1" applyAlignment="1" applyProtection="1"/>
    <xf numFmtId="49" fontId="0" fillId="0" borderId="24" xfId="0" applyNumberFormat="1" applyBorder="1"/>
    <xf numFmtId="49" fontId="0" fillId="5" borderId="24" xfId="0" applyNumberFormat="1" applyFill="1" applyBorder="1"/>
    <xf numFmtId="0" fontId="0" fillId="0" borderId="0" xfId="2" applyFont="1"/>
    <xf numFmtId="0" fontId="2" fillId="0" borderId="0" xfId="0" applyFont="1"/>
    <xf numFmtId="0" fontId="2" fillId="5" borderId="47" xfId="0" applyFont="1" applyFill="1" applyBorder="1"/>
    <xf numFmtId="0" fontId="8" fillId="5" borderId="47" xfId="0" applyFont="1" applyFill="1" applyBorder="1"/>
    <xf numFmtId="0" fontId="8" fillId="5" borderId="0" xfId="0" applyFont="1" applyFill="1" applyBorder="1"/>
    <xf numFmtId="0" fontId="8" fillId="5" borderId="48" xfId="0" applyFont="1" applyFill="1" applyBorder="1"/>
    <xf numFmtId="14" fontId="8" fillId="5" borderId="50" xfId="0" applyNumberFormat="1" applyFont="1" applyFill="1" applyBorder="1"/>
    <xf numFmtId="0" fontId="25" fillId="5" borderId="47" xfId="0" applyFont="1" applyFill="1" applyBorder="1"/>
    <xf numFmtId="0" fontId="25" fillId="5" borderId="0" xfId="0" applyFont="1" applyFill="1" applyBorder="1"/>
    <xf numFmtId="0" fontId="21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@</c:formatCode>
                <c:ptCount val="9"/>
                <c:pt idx="0">
                  <c:v>0.28999999999999998</c:v>
                </c:pt>
                <c:pt idx="1">
                  <c:v>0.28000000000000003</c:v>
                </c:pt>
                <c:pt idx="2">
                  <c:v>0.3</c:v>
                </c:pt>
                <c:pt idx="3">
                  <c:v>0.28000000000000003</c:v>
                </c:pt>
                <c:pt idx="4">
                  <c:v>0.27</c:v>
                </c:pt>
                <c:pt idx="5">
                  <c:v>0.3</c:v>
                </c:pt>
                <c:pt idx="6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@</c:formatCode>
                <c:ptCount val="9"/>
                <c:pt idx="0">
                  <c:v>0.53</c:v>
                </c:pt>
                <c:pt idx="1">
                  <c:v>0.48</c:v>
                </c:pt>
                <c:pt idx="2">
                  <c:v>0.52</c:v>
                </c:pt>
                <c:pt idx="3">
                  <c:v>0.53</c:v>
                </c:pt>
                <c:pt idx="4">
                  <c:v>0.55000000000000004</c:v>
                </c:pt>
                <c:pt idx="5">
                  <c:v>0.51</c:v>
                </c:pt>
                <c:pt idx="6">
                  <c:v>0.61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@</c:formatCode>
                <c:ptCount val="9"/>
                <c:pt idx="0">
                  <c:v>0.61</c:v>
                </c:pt>
                <c:pt idx="1">
                  <c:v>0.56000000000000005</c:v>
                </c:pt>
                <c:pt idx="2">
                  <c:v>0.63</c:v>
                </c:pt>
                <c:pt idx="3">
                  <c:v>0.63</c:v>
                </c:pt>
                <c:pt idx="4">
                  <c:v>0.57999999999999996</c:v>
                </c:pt>
                <c:pt idx="5">
                  <c:v>0.59</c:v>
                </c:pt>
                <c:pt idx="6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@</c:formatCode>
                <c:ptCount val="9"/>
                <c:pt idx="0">
                  <c:v>0.59</c:v>
                </c:pt>
                <c:pt idx="1">
                  <c:v>0.59</c:v>
                </c:pt>
                <c:pt idx="2">
                  <c:v>0.49</c:v>
                </c:pt>
                <c:pt idx="3">
                  <c:v>0.65</c:v>
                </c:pt>
                <c:pt idx="4">
                  <c:v>0.56999999999999995</c:v>
                </c:pt>
                <c:pt idx="5">
                  <c:v>0.63</c:v>
                </c:pt>
                <c:pt idx="6">
                  <c:v>0.62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@</c:formatCode>
                <c:ptCount val="9"/>
                <c:pt idx="0">
                  <c:v>0.5</c:v>
                </c:pt>
                <c:pt idx="1">
                  <c:v>0.56000000000000005</c:v>
                </c:pt>
                <c:pt idx="2">
                  <c:v>0.56999999999999995</c:v>
                </c:pt>
                <c:pt idx="3">
                  <c:v>0.51</c:v>
                </c:pt>
                <c:pt idx="4">
                  <c:v>0.5</c:v>
                </c:pt>
                <c:pt idx="5">
                  <c:v>0.49</c:v>
                </c:pt>
                <c:pt idx="6">
                  <c:v>0.49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@</c:formatCode>
                <c:ptCount val="9"/>
                <c:pt idx="0">
                  <c:v>0.37</c:v>
                </c:pt>
                <c:pt idx="1">
                  <c:v>0.34</c:v>
                </c:pt>
                <c:pt idx="2">
                  <c:v>0.35</c:v>
                </c:pt>
                <c:pt idx="3">
                  <c:v>0.37</c:v>
                </c:pt>
                <c:pt idx="4">
                  <c:v>0.35</c:v>
                </c:pt>
                <c:pt idx="5">
                  <c:v>0.32</c:v>
                </c:pt>
                <c:pt idx="6">
                  <c:v>0.22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@</c:formatCode>
                <c:ptCount val="9"/>
                <c:pt idx="0">
                  <c:v>0.68</c:v>
                </c:pt>
                <c:pt idx="1">
                  <c:v>0.78</c:v>
                </c:pt>
                <c:pt idx="2">
                  <c:v>0.76</c:v>
                </c:pt>
                <c:pt idx="3">
                  <c:v>0.77</c:v>
                </c:pt>
                <c:pt idx="4">
                  <c:v>0.75</c:v>
                </c:pt>
                <c:pt idx="5">
                  <c:v>0.85</c:v>
                </c:pt>
                <c:pt idx="6">
                  <c:v>0.85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@</c:formatCode>
                <c:ptCount val="9"/>
                <c:pt idx="0">
                  <c:v>0.37</c:v>
                </c:pt>
                <c:pt idx="1">
                  <c:v>0.36</c:v>
                </c:pt>
                <c:pt idx="2">
                  <c:v>0.3</c:v>
                </c:pt>
                <c:pt idx="3">
                  <c:v>0.3</c:v>
                </c:pt>
                <c:pt idx="4">
                  <c:v>0.31</c:v>
                </c:pt>
                <c:pt idx="5">
                  <c:v>0.34</c:v>
                </c:pt>
                <c:pt idx="6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Data!$B$16:$J$16</c:f>
              <c:numCache>
                <c:formatCode>@</c:formatCode>
                <c:ptCount val="9"/>
                <c:pt idx="0">
                  <c:v>0.67</c:v>
                </c:pt>
                <c:pt idx="1">
                  <c:v>0.74</c:v>
                </c:pt>
                <c:pt idx="2">
                  <c:v>0.71</c:v>
                </c:pt>
                <c:pt idx="3">
                  <c:v>0.64</c:v>
                </c:pt>
                <c:pt idx="4">
                  <c:v>0.76</c:v>
                </c:pt>
                <c:pt idx="5">
                  <c:v>0.69</c:v>
                </c:pt>
                <c:pt idx="6">
                  <c:v>0.52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@</c:formatCode>
                <c:ptCount val="9"/>
                <c:pt idx="0">
                  <c:v>0.74</c:v>
                </c:pt>
                <c:pt idx="1">
                  <c:v>0.75</c:v>
                </c:pt>
                <c:pt idx="2">
                  <c:v>0.72</c:v>
                </c:pt>
                <c:pt idx="3">
                  <c:v>0.77</c:v>
                </c:pt>
                <c:pt idx="4">
                  <c:v>0.78</c:v>
                </c:pt>
                <c:pt idx="5">
                  <c:v>0.87</c:v>
                </c:pt>
                <c:pt idx="6">
                  <c:v>0.89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@</c:formatCode>
                <c:ptCount val="9"/>
                <c:pt idx="0">
                  <c:v>0.61</c:v>
                </c:pt>
                <c:pt idx="1">
                  <c:v>0.66</c:v>
                </c:pt>
                <c:pt idx="2">
                  <c:v>0.62</c:v>
                </c:pt>
                <c:pt idx="3">
                  <c:v>0.72</c:v>
                </c:pt>
                <c:pt idx="4">
                  <c:v>0.65</c:v>
                </c:pt>
                <c:pt idx="5">
                  <c:v>0.65</c:v>
                </c:pt>
                <c:pt idx="6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@</c:formatCode>
                <c:ptCount val="9"/>
                <c:pt idx="0">
                  <c:v>0.48</c:v>
                </c:pt>
                <c:pt idx="1">
                  <c:v>0.5</c:v>
                </c:pt>
                <c:pt idx="2">
                  <c:v>0.47</c:v>
                </c:pt>
                <c:pt idx="3">
                  <c:v>0.49</c:v>
                </c:pt>
                <c:pt idx="4">
                  <c:v>0.45</c:v>
                </c:pt>
                <c:pt idx="5">
                  <c:v>0.48</c:v>
                </c:pt>
                <c:pt idx="6">
                  <c:v>0.63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@</c:formatCode>
                <c:ptCount val="9"/>
                <c:pt idx="0">
                  <c:v>0.65</c:v>
                </c:pt>
                <c:pt idx="1">
                  <c:v>0.65</c:v>
                </c:pt>
                <c:pt idx="2">
                  <c:v>0.57999999999999996</c:v>
                </c:pt>
                <c:pt idx="3">
                  <c:v>0.59</c:v>
                </c:pt>
                <c:pt idx="4">
                  <c:v>0.65</c:v>
                </c:pt>
                <c:pt idx="5">
                  <c:v>0.71</c:v>
                </c:pt>
                <c:pt idx="6">
                  <c:v>0.57999999999999996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@</c:formatCode>
                <c:ptCount val="9"/>
                <c:pt idx="0">
                  <c:v>0.64</c:v>
                </c:pt>
                <c:pt idx="1">
                  <c:v>0.56000000000000005</c:v>
                </c:pt>
                <c:pt idx="2">
                  <c:v>0.63</c:v>
                </c:pt>
                <c:pt idx="3">
                  <c:v>0.56999999999999995</c:v>
                </c:pt>
                <c:pt idx="4">
                  <c:v>0.63</c:v>
                </c:pt>
                <c:pt idx="5">
                  <c:v>0.55000000000000004</c:v>
                </c:pt>
                <c:pt idx="6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@</c:formatCode>
                <c:ptCount val="9"/>
                <c:pt idx="0">
                  <c:v>0.31</c:v>
                </c:pt>
                <c:pt idx="1">
                  <c:v>0.42</c:v>
                </c:pt>
                <c:pt idx="2">
                  <c:v>0.37</c:v>
                </c:pt>
                <c:pt idx="3">
                  <c:v>0.41</c:v>
                </c:pt>
                <c:pt idx="4">
                  <c:v>0.34</c:v>
                </c:pt>
                <c:pt idx="5">
                  <c:v>0.4</c:v>
                </c:pt>
                <c:pt idx="6">
                  <c:v>0.39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@</c:formatCode>
                <c:ptCount val="9"/>
                <c:pt idx="0">
                  <c:v>0.57999999999999996</c:v>
                </c:pt>
                <c:pt idx="1">
                  <c:v>0.62</c:v>
                </c:pt>
                <c:pt idx="2">
                  <c:v>0.66</c:v>
                </c:pt>
                <c:pt idx="3">
                  <c:v>0.64</c:v>
                </c:pt>
                <c:pt idx="4">
                  <c:v>0.56000000000000005</c:v>
                </c:pt>
                <c:pt idx="5">
                  <c:v>0.71</c:v>
                </c:pt>
                <c:pt idx="6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@</c:formatCode>
                <c:ptCount val="9"/>
                <c:pt idx="0">
                  <c:v>0.55000000000000004</c:v>
                </c:pt>
                <c:pt idx="1">
                  <c:v>0.57999999999999996</c:v>
                </c:pt>
                <c:pt idx="2">
                  <c:v>0.6</c:v>
                </c:pt>
                <c:pt idx="3">
                  <c:v>0.62</c:v>
                </c:pt>
                <c:pt idx="4">
                  <c:v>0.66</c:v>
                </c:pt>
                <c:pt idx="5">
                  <c:v>0.66</c:v>
                </c:pt>
                <c:pt idx="6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@</c:formatCode>
                <c:ptCount val="9"/>
                <c:pt idx="0">
                  <c:v>0.51</c:v>
                </c:pt>
                <c:pt idx="1">
                  <c:v>0.56999999999999995</c:v>
                </c:pt>
                <c:pt idx="2">
                  <c:v>0.56999999999999995</c:v>
                </c:pt>
                <c:pt idx="3">
                  <c:v>0.64</c:v>
                </c:pt>
                <c:pt idx="4">
                  <c:v>0.54</c:v>
                </c:pt>
                <c:pt idx="5">
                  <c:v>0.55000000000000004</c:v>
                </c:pt>
                <c:pt idx="6">
                  <c:v>0.59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@</c:formatCode>
                <c:ptCount val="9"/>
                <c:pt idx="0">
                  <c:v>0.57999999999999996</c:v>
                </c:pt>
                <c:pt idx="1">
                  <c:v>0.6</c:v>
                </c:pt>
                <c:pt idx="2">
                  <c:v>0.59</c:v>
                </c:pt>
                <c:pt idx="3">
                  <c:v>0.54</c:v>
                </c:pt>
                <c:pt idx="4">
                  <c:v>0.5</c:v>
                </c:pt>
                <c:pt idx="5">
                  <c:v>0.55000000000000004</c:v>
                </c:pt>
                <c:pt idx="6">
                  <c:v>0.56000000000000005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@</c:formatCode>
                <c:ptCount val="9"/>
                <c:pt idx="0">
                  <c:v>0.41</c:v>
                </c:pt>
                <c:pt idx="1">
                  <c:v>0.41</c:v>
                </c:pt>
                <c:pt idx="2">
                  <c:v>0.46</c:v>
                </c:pt>
                <c:pt idx="3">
                  <c:v>0.41</c:v>
                </c:pt>
                <c:pt idx="4">
                  <c:v>0.45</c:v>
                </c:pt>
                <c:pt idx="5">
                  <c:v>0.45</c:v>
                </c:pt>
                <c:pt idx="6">
                  <c:v>0.43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At val="0"/>
        <c:crossBetween val="midCat"/>
      </c:valAx>
      <c:valAx>
        <c:axId val="24966936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1"/>
        <c:minorUnit val="0.1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96.551724137931046</c:v>
                </c:pt>
                <c:pt idx="2">
                  <c:v>103.44827586206897</c:v>
                </c:pt>
                <c:pt idx="3">
                  <c:v>96.551724137931046</c:v>
                </c:pt>
                <c:pt idx="4">
                  <c:v>93.103448275862078</c:v>
                </c:pt>
                <c:pt idx="5">
                  <c:v>103.44827586206897</c:v>
                </c:pt>
                <c:pt idx="6">
                  <c:v>120.68965517241379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90.566037735849051</c:v>
                </c:pt>
                <c:pt idx="2">
                  <c:v>98.113207547169807</c:v>
                </c:pt>
                <c:pt idx="3">
                  <c:v>100</c:v>
                </c:pt>
                <c:pt idx="4">
                  <c:v>103.77358490566037</c:v>
                </c:pt>
                <c:pt idx="5">
                  <c:v>96.226415094339629</c:v>
                </c:pt>
                <c:pt idx="6">
                  <c:v>115.09433962264151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91.8032786885246</c:v>
                </c:pt>
                <c:pt idx="2">
                  <c:v>103.27868852459017</c:v>
                </c:pt>
                <c:pt idx="3">
                  <c:v>103.27868852459017</c:v>
                </c:pt>
                <c:pt idx="4">
                  <c:v>95.081967213114751</c:v>
                </c:pt>
                <c:pt idx="5">
                  <c:v>96.721311475409834</c:v>
                </c:pt>
                <c:pt idx="6">
                  <c:v>106.55737704918033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83.050847457627114</c:v>
                </c:pt>
                <c:pt idx="3">
                  <c:v>110.16949152542375</c:v>
                </c:pt>
                <c:pt idx="4">
                  <c:v>96.610169491525426</c:v>
                </c:pt>
                <c:pt idx="5">
                  <c:v>106.77966101694916</c:v>
                </c:pt>
                <c:pt idx="6">
                  <c:v>105.08474576271188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112.00000000000001</c:v>
                </c:pt>
                <c:pt idx="2">
                  <c:v>113.99999999999999</c:v>
                </c:pt>
                <c:pt idx="3">
                  <c:v>102</c:v>
                </c:pt>
                <c:pt idx="4">
                  <c:v>100</c:v>
                </c:pt>
                <c:pt idx="5">
                  <c:v>98</c:v>
                </c:pt>
                <c:pt idx="6">
                  <c:v>98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91.891891891891902</c:v>
                </c:pt>
                <c:pt idx="2">
                  <c:v>94.594594594594597</c:v>
                </c:pt>
                <c:pt idx="3">
                  <c:v>100</c:v>
                </c:pt>
                <c:pt idx="4">
                  <c:v>94.594594594594597</c:v>
                </c:pt>
                <c:pt idx="5">
                  <c:v>86.486486486486484</c:v>
                </c:pt>
                <c:pt idx="6">
                  <c:v>59.45945945945946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114.70588235294117</c:v>
                </c:pt>
                <c:pt idx="2">
                  <c:v>111.76470588235294</c:v>
                </c:pt>
                <c:pt idx="3">
                  <c:v>113.23529411764706</c:v>
                </c:pt>
                <c:pt idx="4">
                  <c:v>110.29411764705881</c:v>
                </c:pt>
                <c:pt idx="5">
                  <c:v>124.99999999999997</c:v>
                </c:pt>
                <c:pt idx="6">
                  <c:v>124.99999999999997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97.297297297297291</c:v>
                </c:pt>
                <c:pt idx="2">
                  <c:v>81.081081081081081</c:v>
                </c:pt>
                <c:pt idx="3">
                  <c:v>81.081081081081081</c:v>
                </c:pt>
                <c:pt idx="4">
                  <c:v>83.78378378378379</c:v>
                </c:pt>
                <c:pt idx="5">
                  <c:v>91.891891891891902</c:v>
                </c:pt>
                <c:pt idx="6">
                  <c:v>121.62162162162163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110.44776119402984</c:v>
                </c:pt>
                <c:pt idx="2">
                  <c:v>105.97014925373134</c:v>
                </c:pt>
                <c:pt idx="3">
                  <c:v>95.522388059701484</c:v>
                </c:pt>
                <c:pt idx="4">
                  <c:v>113.43283582089552</c:v>
                </c:pt>
                <c:pt idx="5">
                  <c:v>102.98507462686565</c:v>
                </c:pt>
                <c:pt idx="6">
                  <c:v>77.611940298507463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101.35135135135135</c:v>
                </c:pt>
                <c:pt idx="2">
                  <c:v>97.297297297297291</c:v>
                </c:pt>
                <c:pt idx="3">
                  <c:v>104.05405405405406</c:v>
                </c:pt>
                <c:pt idx="4">
                  <c:v>105.40540540540542</c:v>
                </c:pt>
                <c:pt idx="5">
                  <c:v>117.56756756756756</c:v>
                </c:pt>
                <c:pt idx="6">
                  <c:v>120.27027027027026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108.19672131147541</c:v>
                </c:pt>
                <c:pt idx="2">
                  <c:v>101.63934426229508</c:v>
                </c:pt>
                <c:pt idx="3">
                  <c:v>118.0327868852459</c:v>
                </c:pt>
                <c:pt idx="4">
                  <c:v>106.55737704918033</c:v>
                </c:pt>
                <c:pt idx="5">
                  <c:v>106.55737704918033</c:v>
                </c:pt>
                <c:pt idx="6">
                  <c:v>106.55737704918033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104.16666666666667</c:v>
                </c:pt>
                <c:pt idx="2">
                  <c:v>97.916666666666657</c:v>
                </c:pt>
                <c:pt idx="3">
                  <c:v>102.08333333333333</c:v>
                </c:pt>
                <c:pt idx="4">
                  <c:v>93.750000000000014</c:v>
                </c:pt>
                <c:pt idx="5">
                  <c:v>100</c:v>
                </c:pt>
                <c:pt idx="6">
                  <c:v>131.25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89.230769230769226</c:v>
                </c:pt>
                <c:pt idx="3">
                  <c:v>90.769230769230759</c:v>
                </c:pt>
                <c:pt idx="4">
                  <c:v>100</c:v>
                </c:pt>
                <c:pt idx="5">
                  <c:v>109.23076923076923</c:v>
                </c:pt>
                <c:pt idx="6">
                  <c:v>89.230769230769226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87.500000000000014</c:v>
                </c:pt>
                <c:pt idx="2">
                  <c:v>98.4375</c:v>
                </c:pt>
                <c:pt idx="3">
                  <c:v>89.062499999999986</c:v>
                </c:pt>
                <c:pt idx="4">
                  <c:v>98.4375</c:v>
                </c:pt>
                <c:pt idx="5">
                  <c:v>85.9375</c:v>
                </c:pt>
                <c:pt idx="6">
                  <c:v>93.75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135.48387096774192</c:v>
                </c:pt>
                <c:pt idx="2">
                  <c:v>119.35483870967742</c:v>
                </c:pt>
                <c:pt idx="3">
                  <c:v>132.25806451612902</c:v>
                </c:pt>
                <c:pt idx="4">
                  <c:v>109.67741935483872</c:v>
                </c:pt>
                <c:pt idx="5">
                  <c:v>129.03225806451616</c:v>
                </c:pt>
                <c:pt idx="6">
                  <c:v>125.80645161290323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106.89655172413795</c:v>
                </c:pt>
                <c:pt idx="2">
                  <c:v>113.79310344827587</c:v>
                </c:pt>
                <c:pt idx="3">
                  <c:v>110.34482758620692</c:v>
                </c:pt>
                <c:pt idx="4">
                  <c:v>96.551724137931046</c:v>
                </c:pt>
                <c:pt idx="5">
                  <c:v>122.41379310344828</c:v>
                </c:pt>
                <c:pt idx="6">
                  <c:v>103.44827586206897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105.45454545454544</c:v>
                </c:pt>
                <c:pt idx="2">
                  <c:v>109.09090909090908</c:v>
                </c:pt>
                <c:pt idx="3">
                  <c:v>112.72727272727272</c:v>
                </c:pt>
                <c:pt idx="4">
                  <c:v>120</c:v>
                </c:pt>
                <c:pt idx="5">
                  <c:v>120</c:v>
                </c:pt>
                <c:pt idx="6">
                  <c:v>118.18181818181816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111.76470588235293</c:v>
                </c:pt>
                <c:pt idx="2">
                  <c:v>111.76470588235293</c:v>
                </c:pt>
                <c:pt idx="3">
                  <c:v>125.49019607843137</c:v>
                </c:pt>
                <c:pt idx="4">
                  <c:v>105.88235294117648</c:v>
                </c:pt>
                <c:pt idx="5">
                  <c:v>107.84313725490198</c:v>
                </c:pt>
                <c:pt idx="6">
                  <c:v>115.68627450980391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103.44827586206897</c:v>
                </c:pt>
                <c:pt idx="2">
                  <c:v>101.72413793103448</c:v>
                </c:pt>
                <c:pt idx="3">
                  <c:v>93.103448275862078</c:v>
                </c:pt>
                <c:pt idx="4">
                  <c:v>86.206896551724142</c:v>
                </c:pt>
                <c:pt idx="5">
                  <c:v>94.827586206896569</c:v>
                </c:pt>
                <c:pt idx="6">
                  <c:v>96.551724137931046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112.19512195121952</c:v>
                </c:pt>
                <c:pt idx="3">
                  <c:v>100</c:v>
                </c:pt>
                <c:pt idx="4">
                  <c:v>109.75609756097562</c:v>
                </c:pt>
                <c:pt idx="5">
                  <c:v>109.75609756097562</c:v>
                </c:pt>
                <c:pt idx="6">
                  <c:v>104.8780487804878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4.1588071133179429</c:v>
                  </c:pt>
                  <c:pt idx="2">
                    <c:v>3.9936303618775306</c:v>
                  </c:pt>
                  <c:pt idx="3">
                    <c:v>4.7955045766814939</c:v>
                  </c:pt>
                  <c:pt idx="4">
                    <c:v>3.5360585951484449</c:v>
                  </c:pt>
                  <c:pt idx="5">
                    <c:v>4.7929059271009908</c:v>
                  </c:pt>
                  <c:pt idx="6">
                    <c:v>6.8330235697496491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4.1588071133179429</c:v>
                  </c:pt>
                  <c:pt idx="2">
                    <c:v>3.9936303618775306</c:v>
                  </c:pt>
                  <c:pt idx="3">
                    <c:v>4.7955045766814939</c:v>
                  </c:pt>
                  <c:pt idx="4">
                    <c:v>3.5360585951484449</c:v>
                  </c:pt>
                  <c:pt idx="5">
                    <c:v>4.7929059271009908</c:v>
                  </c:pt>
                  <c:pt idx="6">
                    <c:v>6.8330235697496491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103.47632812594028</c:v>
                </c:pt>
                <c:pt idx="2">
                  <c:v>102.38729723368567</c:v>
                </c:pt>
                <c:pt idx="3">
                  <c:v>103.98821908360704</c:v>
                </c:pt>
                <c:pt idx="4">
                  <c:v>101.14496373668636</c:v>
                </c:pt>
                <c:pt idx="5">
                  <c:v>105.53526012461336</c:v>
                </c:pt>
                <c:pt idx="6">
                  <c:v>106.73650743108847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93.53</c:v>
                </c:pt>
                <c:pt idx="1">
                  <c:v>93.53</c:v>
                </c:pt>
                <c:pt idx="2">
                  <c:v>93.53</c:v>
                </c:pt>
                <c:pt idx="3">
                  <c:v>93.53</c:v>
                </c:pt>
                <c:pt idx="4">
                  <c:v>93.53</c:v>
                </c:pt>
                <c:pt idx="5">
                  <c:v>93.53</c:v>
                </c:pt>
                <c:pt idx="6">
                  <c:v>93.53</c:v>
                </c:pt>
                <c:pt idx="7">
                  <c:v>93.53</c:v>
                </c:pt>
                <c:pt idx="8">
                  <c:v>93.53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106.47</c:v>
                </c:pt>
                <c:pt idx="1">
                  <c:v>106.47</c:v>
                </c:pt>
                <c:pt idx="2">
                  <c:v>106.47</c:v>
                </c:pt>
                <c:pt idx="3">
                  <c:v>106.47</c:v>
                </c:pt>
                <c:pt idx="4">
                  <c:v>106.47</c:v>
                </c:pt>
                <c:pt idx="5">
                  <c:v>106.47</c:v>
                </c:pt>
                <c:pt idx="6">
                  <c:v>106.47</c:v>
                </c:pt>
                <c:pt idx="7">
                  <c:v>106.47</c:v>
                </c:pt>
                <c:pt idx="8">
                  <c:v>106.47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82.56</c:v>
                </c:pt>
                <c:pt idx="1">
                  <c:v>82.56</c:v>
                </c:pt>
                <c:pt idx="2">
                  <c:v>82.56</c:v>
                </c:pt>
                <c:pt idx="3">
                  <c:v>82.56</c:v>
                </c:pt>
                <c:pt idx="4">
                  <c:v>82.56</c:v>
                </c:pt>
                <c:pt idx="5">
                  <c:v>82.56</c:v>
                </c:pt>
                <c:pt idx="6">
                  <c:v>82.56</c:v>
                </c:pt>
                <c:pt idx="7">
                  <c:v>82.56</c:v>
                </c:pt>
                <c:pt idx="8">
                  <c:v>82.56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117.44</c:v>
                </c:pt>
                <c:pt idx="1">
                  <c:v>117.44</c:v>
                </c:pt>
                <c:pt idx="2">
                  <c:v>117.44</c:v>
                </c:pt>
                <c:pt idx="3">
                  <c:v>117.44</c:v>
                </c:pt>
                <c:pt idx="4">
                  <c:v>117.44</c:v>
                </c:pt>
                <c:pt idx="5">
                  <c:v>117.44</c:v>
                </c:pt>
                <c:pt idx="6">
                  <c:v>117.44</c:v>
                </c:pt>
                <c:pt idx="7">
                  <c:v>117.44</c:v>
                </c:pt>
                <c:pt idx="8">
                  <c:v>117.44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7</xdr:col>
      <xdr:colOff>675474</xdr:colOff>
      <xdr:row>19</xdr:row>
      <xdr:rowOff>37869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409524" cy="181904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25</xdr:row>
      <xdr:rowOff>47624</xdr:rowOff>
    </xdr:from>
    <xdr:to>
      <xdr:col>10</xdr:col>
      <xdr:colOff>526791</xdr:colOff>
      <xdr:row>58</xdr:row>
      <xdr:rowOff>58150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1" y="4352924"/>
          <a:ext cx="8489690" cy="5354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iologicalvariation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12" sqref="D12:I12"/>
    </sheetView>
  </sheetViews>
  <sheetFormatPr baseColWidth="10"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30" t="s">
        <v>44</v>
      </c>
      <c r="D3" s="130"/>
      <c r="E3" s="130"/>
      <c r="F3" s="130"/>
      <c r="G3" s="130"/>
      <c r="H3" s="130"/>
      <c r="I3" s="130"/>
    </row>
    <row r="5" spans="3:9" ht="34.5" x14ac:dyDescent="0.45">
      <c r="C5" s="68" t="s">
        <v>45</v>
      </c>
      <c r="D5" s="68" t="s">
        <v>52</v>
      </c>
    </row>
    <row r="8" spans="3:9" ht="25.5" customHeight="1" x14ac:dyDescent="0.3">
      <c r="C8" s="69" t="s">
        <v>46</v>
      </c>
      <c r="D8" s="141" t="s">
        <v>89</v>
      </c>
      <c r="E8" s="132"/>
      <c r="F8" s="132"/>
      <c r="G8" s="132"/>
      <c r="H8" s="132"/>
      <c r="I8" s="133"/>
    </row>
    <row r="9" spans="3:9" ht="26.25" customHeight="1" x14ac:dyDescent="0.3">
      <c r="C9" s="69" t="s">
        <v>47</v>
      </c>
      <c r="D9" s="131" t="s">
        <v>83</v>
      </c>
      <c r="E9" s="132"/>
      <c r="F9" s="132"/>
      <c r="G9" s="132"/>
      <c r="H9" s="132"/>
      <c r="I9" s="133"/>
    </row>
    <row r="10" spans="3:9" ht="20.25" x14ac:dyDescent="0.3">
      <c r="C10" s="69" t="s">
        <v>48</v>
      </c>
      <c r="D10" s="134" t="s">
        <v>92</v>
      </c>
      <c r="E10" s="135"/>
      <c r="F10" s="135"/>
      <c r="G10" s="135"/>
      <c r="H10" s="135"/>
      <c r="I10" s="136"/>
    </row>
    <row r="11" spans="3:9" x14ac:dyDescent="0.2">
      <c r="C11" s="70" t="s">
        <v>49</v>
      </c>
      <c r="D11" s="137"/>
      <c r="E11" s="138"/>
      <c r="F11" s="138"/>
      <c r="G11" s="138"/>
      <c r="H11" s="138"/>
      <c r="I11" s="139"/>
    </row>
    <row r="12" spans="3:9" ht="25.5" customHeight="1" x14ac:dyDescent="0.3">
      <c r="C12" s="69" t="s">
        <v>50</v>
      </c>
      <c r="D12" s="140" t="s">
        <v>98</v>
      </c>
      <c r="E12" s="132"/>
      <c r="F12" s="132"/>
      <c r="G12" s="132"/>
      <c r="H12" s="132"/>
      <c r="I12" s="133"/>
    </row>
    <row r="13" spans="3:9" ht="24.75" customHeight="1" x14ac:dyDescent="0.3">
      <c r="C13" s="69" t="s">
        <v>51</v>
      </c>
      <c r="D13" s="141" t="s">
        <v>79</v>
      </c>
      <c r="E13" s="132"/>
      <c r="F13" s="132"/>
      <c r="G13" s="132"/>
      <c r="H13" s="132"/>
      <c r="I13" s="133"/>
    </row>
  </sheetData>
  <mergeCells count="6">
    <mergeCell ref="C3:I3"/>
    <mergeCell ref="D9:I9"/>
    <mergeCell ref="D10:I11"/>
    <mergeCell ref="D12:I12"/>
    <mergeCell ref="D13:I13"/>
    <mergeCell ref="D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85" zoomScaleNormal="85" workbookViewId="0">
      <selection activeCell="G20" sqref="G20:G21"/>
    </sheetView>
  </sheetViews>
  <sheetFormatPr baseColWidth="10" defaultColWidth="11.42578125" defaultRowHeight="12.75" x14ac:dyDescent="0.2"/>
  <cols>
    <col min="1" max="1" width="57.42578125" style="72" customWidth="1"/>
    <col min="2" max="2" width="20.28515625" style="72" customWidth="1"/>
    <col min="3" max="3" width="13" style="72" customWidth="1"/>
    <col min="4" max="4" width="13.28515625" style="72" customWidth="1"/>
    <col min="5" max="5" width="13.42578125" style="72" customWidth="1"/>
    <col min="6" max="6" width="13.5703125" style="72" customWidth="1"/>
    <col min="7" max="9" width="13.7109375" style="72" bestFit="1" customWidth="1"/>
    <col min="10" max="16384" width="11.42578125" style="72"/>
  </cols>
  <sheetData>
    <row r="1" spans="1:9" ht="20.25" x14ac:dyDescent="0.3">
      <c r="A1" s="71" t="s">
        <v>42</v>
      </c>
      <c r="B1" s="71"/>
      <c r="C1" s="71"/>
      <c r="D1" s="71"/>
      <c r="E1" s="71"/>
      <c r="F1" s="71"/>
      <c r="G1" s="71"/>
      <c r="H1" s="71"/>
      <c r="I1" s="71"/>
    </row>
    <row r="2" spans="1:9" ht="20.25" x14ac:dyDescent="0.3">
      <c r="A2" s="73" t="s">
        <v>99</v>
      </c>
      <c r="B2" s="73"/>
      <c r="C2" s="73"/>
      <c r="D2" s="73"/>
      <c r="E2" s="73"/>
      <c r="F2" s="73"/>
      <c r="G2" s="71"/>
      <c r="H2" s="71"/>
      <c r="I2" s="71"/>
    </row>
    <row r="3" spans="1:9" ht="20.25" x14ac:dyDescent="0.3">
      <c r="A3" s="71" t="s">
        <v>53</v>
      </c>
      <c r="B3" s="74"/>
      <c r="C3" s="71"/>
      <c r="D3" s="71"/>
      <c r="E3" s="71"/>
      <c r="F3" s="71"/>
      <c r="G3" s="71"/>
      <c r="H3" s="71"/>
      <c r="I3" s="71"/>
    </row>
    <row r="4" spans="1:9" ht="15" x14ac:dyDescent="0.2">
      <c r="A4" s="75" t="s">
        <v>40</v>
      </c>
      <c r="B4" s="75"/>
      <c r="C4" s="75"/>
      <c r="D4" s="75"/>
      <c r="E4" s="75"/>
      <c r="F4" s="75"/>
      <c r="G4" s="75"/>
      <c r="H4" s="75"/>
      <c r="I4" s="75"/>
    </row>
    <row r="5" spans="1:9" ht="15" x14ac:dyDescent="0.2">
      <c r="A5" s="76" t="s">
        <v>80</v>
      </c>
      <c r="B5" s="77"/>
      <c r="C5" s="77"/>
      <c r="D5" s="77"/>
      <c r="E5" s="77"/>
      <c r="F5" s="77"/>
      <c r="G5" s="77"/>
      <c r="H5" s="77"/>
      <c r="I5" s="77"/>
    </row>
    <row r="6" spans="1:9" ht="15" x14ac:dyDescent="0.2">
      <c r="A6" s="75"/>
      <c r="B6" s="77"/>
      <c r="C6" s="77"/>
      <c r="D6" s="75"/>
      <c r="E6" s="75"/>
      <c r="F6" s="75"/>
      <c r="G6" s="75"/>
      <c r="H6" s="75"/>
      <c r="I6" s="75"/>
    </row>
    <row r="7" spans="1:9" ht="15" x14ac:dyDescent="0.2">
      <c r="A7" s="75" t="s">
        <v>41</v>
      </c>
      <c r="B7" s="77"/>
      <c r="C7" s="77"/>
      <c r="D7" s="77"/>
      <c r="E7" s="77"/>
      <c r="F7" s="77"/>
      <c r="G7" s="77"/>
      <c r="H7" s="77"/>
      <c r="I7" s="77"/>
    </row>
    <row r="8" spans="1:9" ht="15" x14ac:dyDescent="0.2">
      <c r="A8" s="76" t="s">
        <v>81</v>
      </c>
      <c r="B8" s="77"/>
      <c r="C8" s="77"/>
      <c r="D8" s="77"/>
      <c r="E8" s="77"/>
      <c r="F8" s="77"/>
      <c r="G8" s="77"/>
      <c r="H8" s="77"/>
      <c r="I8" s="77"/>
    </row>
    <row r="9" spans="1:9" ht="15" x14ac:dyDescent="0.2">
      <c r="A9" s="75"/>
      <c r="B9" s="77"/>
      <c r="C9" s="77"/>
      <c r="D9" s="77"/>
      <c r="E9" s="75"/>
      <c r="F9" s="75"/>
      <c r="G9" s="75"/>
      <c r="H9" s="75"/>
      <c r="I9" s="75"/>
    </row>
    <row r="10" spans="1:9" ht="15" x14ac:dyDescent="0.2">
      <c r="A10" s="75" t="s">
        <v>43</v>
      </c>
      <c r="B10" s="77"/>
      <c r="C10" s="77"/>
      <c r="D10" s="77"/>
      <c r="E10" s="77"/>
      <c r="F10" s="77"/>
      <c r="G10" s="77"/>
      <c r="H10" s="77"/>
      <c r="I10" s="77"/>
    </row>
    <row r="11" spans="1:9" ht="15" x14ac:dyDescent="0.2">
      <c r="A11" s="76" t="s">
        <v>116</v>
      </c>
      <c r="B11" s="77"/>
      <c r="C11" s="77"/>
      <c r="D11" s="77"/>
      <c r="E11" s="77"/>
      <c r="F11" s="77"/>
      <c r="G11" s="77"/>
      <c r="H11" s="77"/>
      <c r="I11" s="77"/>
    </row>
    <row r="12" spans="1:9" ht="15" x14ac:dyDescent="0.2">
      <c r="A12" s="75"/>
      <c r="B12" s="75"/>
      <c r="C12" s="75"/>
      <c r="D12" s="75"/>
      <c r="E12" s="75"/>
      <c r="F12" s="75"/>
      <c r="G12" s="75"/>
      <c r="H12" s="75"/>
      <c r="I12" s="75"/>
    </row>
    <row r="13" spans="1:9" ht="15" x14ac:dyDescent="0.2">
      <c r="A13" s="75" t="s">
        <v>34</v>
      </c>
      <c r="B13" s="75"/>
      <c r="C13" s="75"/>
      <c r="D13" s="75"/>
      <c r="E13" s="75"/>
      <c r="F13" s="75"/>
      <c r="G13" s="75"/>
      <c r="H13" s="75"/>
      <c r="I13" s="75"/>
    </row>
    <row r="14" spans="1:9" ht="15" x14ac:dyDescent="0.2">
      <c r="A14" s="78" t="s">
        <v>82</v>
      </c>
      <c r="B14" s="79" t="s">
        <v>31</v>
      </c>
      <c r="C14" s="79"/>
      <c r="D14" s="79"/>
      <c r="E14" s="75"/>
      <c r="F14" s="75"/>
      <c r="G14" s="75"/>
      <c r="H14" s="75"/>
      <c r="I14" s="75"/>
    </row>
    <row r="15" spans="1:9" ht="15" x14ac:dyDescent="0.2">
      <c r="A15" s="78"/>
      <c r="B15" s="79" t="s">
        <v>33</v>
      </c>
      <c r="C15" s="80"/>
      <c r="D15" s="81"/>
      <c r="E15" s="75"/>
      <c r="F15" s="75"/>
      <c r="G15" s="77"/>
      <c r="H15" s="77"/>
      <c r="I15" s="77"/>
    </row>
    <row r="16" spans="1:9" ht="15" x14ac:dyDescent="0.2">
      <c r="A16" s="78"/>
      <c r="B16" s="82" t="s">
        <v>32</v>
      </c>
      <c r="C16" s="83"/>
      <c r="D16" s="84"/>
      <c r="E16" s="75"/>
      <c r="F16" s="75"/>
      <c r="G16" s="75"/>
      <c r="H16" s="75"/>
      <c r="I16" s="75"/>
    </row>
    <row r="17" spans="1:9" ht="15" x14ac:dyDescent="0.2">
      <c r="A17" s="75"/>
      <c r="B17" s="75"/>
      <c r="C17" s="75"/>
      <c r="D17" s="75"/>
      <c r="E17" s="75"/>
      <c r="F17" s="75"/>
      <c r="G17" s="75"/>
      <c r="H17" s="75"/>
      <c r="I17" s="75"/>
    </row>
    <row r="18" spans="1:9" ht="15" x14ac:dyDescent="0.2">
      <c r="A18" s="75" t="s">
        <v>36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">
      <c r="A19" s="78"/>
      <c r="B19" s="79" t="s">
        <v>35</v>
      </c>
      <c r="C19" s="75"/>
      <c r="D19" s="75"/>
      <c r="E19" s="75"/>
      <c r="F19" s="75"/>
      <c r="G19" s="75"/>
      <c r="H19" s="75"/>
      <c r="I19" s="75"/>
    </row>
    <row r="20" spans="1:9" ht="15" x14ac:dyDescent="0.2">
      <c r="A20" s="78"/>
      <c r="B20" s="79" t="s">
        <v>38</v>
      </c>
      <c r="C20" s="75"/>
      <c r="D20" s="75"/>
      <c r="E20" s="75"/>
      <c r="F20" s="75"/>
      <c r="G20" s="75"/>
      <c r="H20" s="75"/>
      <c r="I20" s="75"/>
    </row>
    <row r="21" spans="1:9" ht="15" x14ac:dyDescent="0.2">
      <c r="A21" s="78"/>
      <c r="B21" s="79" t="s">
        <v>37</v>
      </c>
      <c r="C21" s="75"/>
      <c r="D21" s="75"/>
      <c r="E21" s="75"/>
      <c r="F21" s="75"/>
      <c r="G21" s="75"/>
      <c r="H21" s="75"/>
      <c r="I21" s="75"/>
    </row>
    <row r="22" spans="1:9" ht="15" x14ac:dyDescent="0.2">
      <c r="A22" s="78" t="s">
        <v>90</v>
      </c>
      <c r="B22" s="79" t="s">
        <v>39</v>
      </c>
      <c r="C22" s="75"/>
      <c r="D22" s="75"/>
      <c r="E22" s="75"/>
      <c r="F22" s="75"/>
      <c r="G22" s="75"/>
      <c r="H22" s="75"/>
      <c r="I22" s="75"/>
    </row>
    <row r="23" spans="1:9" ht="15" x14ac:dyDescent="0.2">
      <c r="A23" s="78" t="s">
        <v>91</v>
      </c>
      <c r="C23" s="75"/>
      <c r="D23" s="75"/>
      <c r="E23" s="75"/>
      <c r="F23" s="75"/>
      <c r="G23" s="75"/>
      <c r="H23" s="75"/>
      <c r="I23" s="75"/>
    </row>
    <row r="24" spans="1:9" ht="15" x14ac:dyDescent="0.2">
      <c r="A24" s="75"/>
      <c r="B24" s="75"/>
      <c r="C24" s="75"/>
      <c r="D24" s="75"/>
      <c r="E24" s="75"/>
      <c r="F24" s="75"/>
      <c r="G24" s="75"/>
      <c r="H24" s="75"/>
      <c r="I24" s="75"/>
    </row>
    <row r="25" spans="1:9" ht="15" x14ac:dyDescent="0.2">
      <c r="A25" s="75" t="s">
        <v>54</v>
      </c>
      <c r="B25" s="75"/>
      <c r="C25" s="75"/>
      <c r="D25" s="75"/>
      <c r="E25" s="75"/>
      <c r="F25" s="75"/>
      <c r="G25" s="75"/>
      <c r="H25" s="75"/>
      <c r="I25" s="75"/>
    </row>
    <row r="26" spans="1:9" ht="15.75" x14ac:dyDescent="0.25">
      <c r="A26" s="85" t="s">
        <v>55</v>
      </c>
      <c r="B26" s="79" t="s">
        <v>56</v>
      </c>
      <c r="C26" s="79" t="s">
        <v>57</v>
      </c>
      <c r="D26" s="79" t="s">
        <v>58</v>
      </c>
      <c r="E26" s="79" t="s">
        <v>59</v>
      </c>
      <c r="F26" s="79" t="s">
        <v>60</v>
      </c>
      <c r="G26" s="79" t="s">
        <v>61</v>
      </c>
      <c r="H26" s="79" t="s">
        <v>84</v>
      </c>
      <c r="I26" s="79" t="s">
        <v>85</v>
      </c>
    </row>
    <row r="27" spans="1:9" ht="15" x14ac:dyDescent="0.2">
      <c r="A27" s="79" t="s">
        <v>62</v>
      </c>
      <c r="B27" s="76" t="s">
        <v>79</v>
      </c>
      <c r="C27" s="76" t="s">
        <v>79</v>
      </c>
      <c r="D27" s="76" t="s">
        <v>79</v>
      </c>
      <c r="E27" s="76" t="s">
        <v>79</v>
      </c>
      <c r="F27" s="76" t="s">
        <v>79</v>
      </c>
      <c r="G27" s="76" t="s">
        <v>79</v>
      </c>
      <c r="H27" s="76" t="s">
        <v>79</v>
      </c>
      <c r="I27" s="76" t="s">
        <v>79</v>
      </c>
    </row>
    <row r="28" spans="1:9" ht="15.75" thickBot="1" x14ac:dyDescent="0.25">
      <c r="A28" s="79"/>
      <c r="B28" s="76"/>
      <c r="C28" s="76"/>
      <c r="D28" s="76"/>
      <c r="E28" s="76"/>
      <c r="F28" s="76"/>
      <c r="G28" s="76"/>
      <c r="H28" s="76"/>
      <c r="I28" s="76"/>
    </row>
    <row r="29" spans="1:9" ht="15" x14ac:dyDescent="0.2">
      <c r="A29" s="79" t="s">
        <v>63</v>
      </c>
      <c r="B29" s="5">
        <v>0</v>
      </c>
      <c r="C29" s="3">
        <v>12</v>
      </c>
      <c r="D29" s="3">
        <v>24</v>
      </c>
      <c r="E29" s="3">
        <v>36</v>
      </c>
      <c r="F29" s="3">
        <v>48</v>
      </c>
      <c r="G29" s="3">
        <v>60</v>
      </c>
      <c r="H29" s="4">
        <v>72</v>
      </c>
      <c r="I29" s="3">
        <v>84</v>
      </c>
    </row>
    <row r="30" spans="1:9" ht="15" x14ac:dyDescent="0.2">
      <c r="A30" s="79"/>
      <c r="B30" s="76"/>
      <c r="C30" s="76"/>
      <c r="D30" s="76"/>
      <c r="E30" s="76"/>
      <c r="F30" s="76"/>
      <c r="G30" s="76"/>
      <c r="H30" s="76"/>
      <c r="I30" s="76"/>
    </row>
    <row r="31" spans="1:9" ht="15" x14ac:dyDescent="0.2">
      <c r="A31" s="79"/>
      <c r="B31" s="76"/>
      <c r="C31" s="76"/>
      <c r="D31" s="76"/>
      <c r="E31" s="76"/>
      <c r="F31" s="76"/>
      <c r="G31" s="76"/>
      <c r="H31" s="76"/>
      <c r="I31" s="76"/>
    </row>
    <row r="32" spans="1:9" ht="15.75" thickBot="1" x14ac:dyDescent="0.25">
      <c r="A32" s="86"/>
      <c r="B32" s="87"/>
      <c r="C32" s="87"/>
      <c r="D32" s="87"/>
      <c r="E32" s="87"/>
      <c r="F32" s="87"/>
      <c r="G32" s="87"/>
      <c r="H32" s="87"/>
      <c r="I32" s="87"/>
    </row>
    <row r="33" spans="1:9" ht="15" x14ac:dyDescent="0.2">
      <c r="A33" s="88"/>
      <c r="B33" s="89"/>
      <c r="C33" s="89"/>
      <c r="D33" s="89"/>
      <c r="E33" s="89"/>
      <c r="F33" s="89"/>
      <c r="G33" s="90"/>
      <c r="H33" s="90"/>
      <c r="I33" s="90"/>
    </row>
    <row r="34" spans="1:9" ht="15" x14ac:dyDescent="0.2">
      <c r="A34" s="91"/>
      <c r="B34" s="76"/>
      <c r="C34" s="76"/>
      <c r="D34" s="76"/>
      <c r="E34" s="76"/>
      <c r="F34" s="76"/>
      <c r="G34" s="92"/>
      <c r="H34" s="92"/>
      <c r="I34" s="92"/>
    </row>
    <row r="35" spans="1:9" ht="15" x14ac:dyDescent="0.2">
      <c r="A35" s="91"/>
      <c r="B35" s="76"/>
      <c r="C35" s="76"/>
      <c r="D35" s="76"/>
      <c r="E35" s="76"/>
      <c r="F35" s="76"/>
      <c r="G35" s="92"/>
      <c r="H35" s="92"/>
      <c r="I35" s="92"/>
    </row>
    <row r="36" spans="1:9" ht="15.75" thickBot="1" x14ac:dyDescent="0.25">
      <c r="A36" s="93"/>
      <c r="B36" s="94"/>
      <c r="C36" s="94"/>
      <c r="D36" s="94"/>
      <c r="E36" s="94"/>
      <c r="F36" s="94"/>
      <c r="G36" s="95"/>
      <c r="H36" s="95"/>
      <c r="I36" s="95"/>
    </row>
    <row r="37" spans="1:9" ht="15" x14ac:dyDescent="0.2">
      <c r="A37" s="96" t="s">
        <v>64</v>
      </c>
      <c r="B37" s="96"/>
      <c r="C37" s="96"/>
      <c r="D37" s="96"/>
      <c r="E37" s="96"/>
      <c r="F37" s="96"/>
      <c r="G37" s="96"/>
      <c r="H37" s="96"/>
      <c r="I37" s="96"/>
    </row>
    <row r="38" spans="1:9" ht="15" x14ac:dyDescent="0.2">
      <c r="A38" s="79"/>
      <c r="B38" s="76"/>
      <c r="C38" s="76"/>
      <c r="D38" s="76"/>
      <c r="E38" s="76"/>
      <c r="F38" s="76"/>
      <c r="G38" s="76"/>
      <c r="H38" s="76"/>
      <c r="I38" s="76"/>
    </row>
    <row r="39" spans="1:9" ht="15" x14ac:dyDescent="0.2">
      <c r="A39" s="78" t="s">
        <v>90</v>
      </c>
      <c r="B39" s="76"/>
      <c r="C39" s="76"/>
      <c r="D39" s="76"/>
      <c r="E39" s="76"/>
      <c r="F39" s="76"/>
      <c r="G39" s="76"/>
      <c r="H39" s="76"/>
      <c r="I39" s="76"/>
    </row>
    <row r="40" spans="1:9" ht="15" x14ac:dyDescent="0.2">
      <c r="A40" s="78" t="s">
        <v>91</v>
      </c>
      <c r="B40" s="76"/>
      <c r="C40" s="76"/>
      <c r="D40" s="76"/>
      <c r="E40" s="76"/>
      <c r="F40" s="76"/>
      <c r="G40" s="76"/>
      <c r="H40" s="76"/>
      <c r="I40" s="76"/>
    </row>
    <row r="41" spans="1:9" ht="15" x14ac:dyDescent="0.2">
      <c r="A41" s="79"/>
      <c r="B41" s="76"/>
      <c r="C41" s="76"/>
      <c r="D41" s="76"/>
      <c r="E41" s="76"/>
      <c r="F41" s="76"/>
      <c r="G41" s="76"/>
      <c r="H41" s="76"/>
      <c r="I41" s="76"/>
    </row>
    <row r="42" spans="1:9" ht="15" x14ac:dyDescent="0.2">
      <c r="A42" s="79" t="s">
        <v>65</v>
      </c>
      <c r="B42" s="76"/>
      <c r="C42" s="76"/>
      <c r="D42" s="76"/>
      <c r="E42" s="76"/>
      <c r="F42" s="76"/>
      <c r="G42" s="76"/>
      <c r="H42" s="76"/>
      <c r="I42" s="76"/>
    </row>
    <row r="43" spans="1:9" ht="15" x14ac:dyDescent="0.2">
      <c r="A43" s="75"/>
      <c r="B43" s="75"/>
      <c r="C43" s="75"/>
      <c r="D43" s="75"/>
      <c r="E43" s="75"/>
      <c r="F43" s="75"/>
      <c r="G43" s="75"/>
      <c r="H43" s="75"/>
      <c r="I43" s="75"/>
    </row>
    <row r="44" spans="1:9" ht="15" x14ac:dyDescent="0.2">
      <c r="A44" s="142" t="s">
        <v>66</v>
      </c>
      <c r="B44" s="142"/>
      <c r="C44" s="142"/>
      <c r="D44" s="142"/>
      <c r="E44" s="142"/>
      <c r="F44" s="142"/>
      <c r="G44" s="142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A55" zoomScaleNormal="100" workbookViewId="0">
      <selection activeCell="S22" sqref="S22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8" ht="23.25" x14ac:dyDescent="0.35">
      <c r="A1" s="13" t="s">
        <v>13</v>
      </c>
      <c r="B1" s="14"/>
      <c r="C1" s="148" t="s">
        <v>100</v>
      </c>
      <c r="D1" s="149"/>
      <c r="E1" s="149"/>
      <c r="F1" s="149"/>
      <c r="G1" s="149"/>
      <c r="H1" s="149"/>
      <c r="I1" s="149"/>
      <c r="J1" s="149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6.47</v>
      </c>
      <c r="C3" s="18" t="s">
        <v>25</v>
      </c>
      <c r="D3" s="17"/>
      <c r="E3" s="7">
        <v>17.440000000000001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12</v>
      </c>
      <c r="D6" s="3">
        <v>24</v>
      </c>
      <c r="E6" s="3">
        <v>36</v>
      </c>
      <c r="F6" s="3">
        <v>48</v>
      </c>
      <c r="G6" s="3">
        <v>60</v>
      </c>
      <c r="H6" s="4">
        <v>72</v>
      </c>
      <c r="I6" s="3">
        <v>84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50" t="s">
        <v>21</v>
      </c>
      <c r="C7" s="151"/>
      <c r="D7" s="151"/>
      <c r="E7" s="151"/>
      <c r="F7" s="151"/>
      <c r="G7" s="151"/>
      <c r="H7" s="151"/>
      <c r="I7" s="152"/>
      <c r="J7" s="153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 s="119">
        <v>0.28999999999999998</v>
      </c>
      <c r="C8" s="119">
        <v>0.28000000000000003</v>
      </c>
      <c r="D8" s="119">
        <v>0.3</v>
      </c>
      <c r="E8" s="120">
        <v>0.28000000000000003</v>
      </c>
      <c r="F8" s="119">
        <v>0.27</v>
      </c>
      <c r="G8" s="119">
        <v>0.3</v>
      </c>
      <c r="H8" s="119">
        <v>0.35</v>
      </c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 s="119">
        <v>0.53</v>
      </c>
      <c r="C9" s="119">
        <v>0.48</v>
      </c>
      <c r="D9" s="119">
        <v>0.52</v>
      </c>
      <c r="E9" s="120">
        <v>0.53</v>
      </c>
      <c r="F9" s="119">
        <v>0.55000000000000004</v>
      </c>
      <c r="G9" s="119">
        <v>0.51</v>
      </c>
      <c r="H9" s="119">
        <v>0.61</v>
      </c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 s="119">
        <v>0.61</v>
      </c>
      <c r="C10" s="119">
        <v>0.56000000000000005</v>
      </c>
      <c r="D10" s="119">
        <v>0.63</v>
      </c>
      <c r="E10" s="120">
        <v>0.63</v>
      </c>
      <c r="F10" s="119">
        <v>0.57999999999999996</v>
      </c>
      <c r="G10" s="119">
        <v>0.59</v>
      </c>
      <c r="H10" s="119">
        <v>0.65</v>
      </c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 s="119">
        <v>0.59</v>
      </c>
      <c r="C11" s="119">
        <v>0.59</v>
      </c>
      <c r="D11" s="119">
        <v>0.49</v>
      </c>
      <c r="E11" s="120">
        <v>0.65</v>
      </c>
      <c r="F11" s="119">
        <v>0.56999999999999995</v>
      </c>
      <c r="G11" s="119">
        <v>0.63</v>
      </c>
      <c r="H11" s="119">
        <v>0.62</v>
      </c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 s="119">
        <v>0.5</v>
      </c>
      <c r="C12" s="119">
        <v>0.56000000000000005</v>
      </c>
      <c r="D12" s="119">
        <v>0.56999999999999995</v>
      </c>
      <c r="E12" s="120">
        <v>0.51</v>
      </c>
      <c r="F12" s="119">
        <v>0.5</v>
      </c>
      <c r="G12" s="119">
        <v>0.49</v>
      </c>
      <c r="H12" s="119">
        <v>0.49</v>
      </c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 s="119">
        <v>0.37</v>
      </c>
      <c r="C13" s="119">
        <v>0.34</v>
      </c>
      <c r="D13" s="119">
        <v>0.35</v>
      </c>
      <c r="E13" s="120">
        <v>0.37</v>
      </c>
      <c r="F13" s="119">
        <v>0.35</v>
      </c>
      <c r="G13" s="119">
        <v>0.32</v>
      </c>
      <c r="H13" s="119">
        <v>0.22</v>
      </c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 s="119">
        <v>0.68</v>
      </c>
      <c r="C14" s="119">
        <v>0.78</v>
      </c>
      <c r="D14" s="119">
        <v>0.76</v>
      </c>
      <c r="E14" s="120">
        <v>0.77</v>
      </c>
      <c r="F14" s="119">
        <v>0.75</v>
      </c>
      <c r="G14" s="119">
        <v>0.85</v>
      </c>
      <c r="H14" s="119">
        <v>0.85</v>
      </c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 s="119">
        <v>0.37</v>
      </c>
      <c r="C15" s="119">
        <v>0.36</v>
      </c>
      <c r="D15" s="119">
        <v>0.3</v>
      </c>
      <c r="E15" s="120">
        <v>0.3</v>
      </c>
      <c r="F15" s="119">
        <v>0.31</v>
      </c>
      <c r="G15" s="119">
        <v>0.34</v>
      </c>
      <c r="H15" s="119">
        <v>0.45</v>
      </c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 s="119">
        <v>0.67</v>
      </c>
      <c r="C16" s="119">
        <v>0.74</v>
      </c>
      <c r="D16" s="119">
        <v>0.71</v>
      </c>
      <c r="E16" s="120">
        <v>0.64</v>
      </c>
      <c r="F16" s="119">
        <v>0.76</v>
      </c>
      <c r="G16" s="119">
        <v>0.69</v>
      </c>
      <c r="H16" s="119">
        <v>0.52</v>
      </c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9" ht="15" x14ac:dyDescent="0.25">
      <c r="A17" s="30">
        <v>10</v>
      </c>
      <c r="B17" s="119">
        <v>0.74</v>
      </c>
      <c r="C17" s="119">
        <v>0.75</v>
      </c>
      <c r="D17" s="119">
        <v>0.72</v>
      </c>
      <c r="E17" s="120">
        <v>0.77</v>
      </c>
      <c r="F17" s="119">
        <v>0.78</v>
      </c>
      <c r="G17" s="119">
        <v>0.87</v>
      </c>
      <c r="H17" s="119">
        <v>0.89</v>
      </c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9" x14ac:dyDescent="0.2">
      <c r="A18" s="30">
        <v>11</v>
      </c>
      <c r="B18" s="119">
        <v>0.61</v>
      </c>
      <c r="C18" s="119">
        <v>0.66</v>
      </c>
      <c r="D18" s="119">
        <v>0.62</v>
      </c>
      <c r="E18" s="120">
        <v>0.72</v>
      </c>
      <c r="F18" s="119">
        <v>0.65</v>
      </c>
      <c r="G18" s="119">
        <v>0.65</v>
      </c>
      <c r="H18" s="119">
        <v>0.65</v>
      </c>
      <c r="I18" s="119"/>
      <c r="J18" s="61"/>
      <c r="K18" s="15"/>
      <c r="L18" s="15"/>
      <c r="M18" s="15"/>
      <c r="N18" s="15"/>
      <c r="O18" s="15"/>
      <c r="P18" s="15"/>
      <c r="Q18" s="15"/>
      <c r="R18" s="15"/>
    </row>
    <row r="19" spans="1:19" x14ac:dyDescent="0.2">
      <c r="A19" s="30">
        <v>12</v>
      </c>
      <c r="B19" s="119">
        <v>0.48</v>
      </c>
      <c r="C19" s="119">
        <v>0.5</v>
      </c>
      <c r="D19" s="119">
        <v>0.47</v>
      </c>
      <c r="E19" s="120">
        <v>0.49</v>
      </c>
      <c r="F19" s="119">
        <v>0.45</v>
      </c>
      <c r="G19" s="119">
        <v>0.48</v>
      </c>
      <c r="H19" s="119">
        <v>0.63</v>
      </c>
      <c r="I19" s="119"/>
      <c r="J19" s="61"/>
      <c r="K19" s="15"/>
      <c r="L19" s="15"/>
      <c r="M19" s="15"/>
      <c r="N19" s="15"/>
      <c r="O19" s="15"/>
      <c r="P19" s="15"/>
      <c r="Q19" s="15"/>
      <c r="R19" s="15"/>
    </row>
    <row r="20" spans="1:19" x14ac:dyDescent="0.2">
      <c r="A20" s="30">
        <v>13</v>
      </c>
      <c r="B20" s="119">
        <v>0.65</v>
      </c>
      <c r="C20" s="119">
        <v>0.65</v>
      </c>
      <c r="D20" s="119">
        <v>0.57999999999999996</v>
      </c>
      <c r="E20" s="120">
        <v>0.59</v>
      </c>
      <c r="F20" s="119">
        <v>0.65</v>
      </c>
      <c r="G20" s="119">
        <v>0.71</v>
      </c>
      <c r="H20" s="119">
        <v>0.57999999999999996</v>
      </c>
      <c r="I20" s="119"/>
      <c r="J20" s="61"/>
      <c r="K20" s="15"/>
      <c r="L20" s="15"/>
      <c r="M20" s="15"/>
      <c r="N20" s="15"/>
      <c r="O20" s="15"/>
      <c r="P20" s="15"/>
      <c r="Q20" s="15"/>
      <c r="R20" s="15"/>
    </row>
    <row r="21" spans="1:19" x14ac:dyDescent="0.2">
      <c r="A21" s="30">
        <v>14</v>
      </c>
      <c r="B21" s="119">
        <v>0.64</v>
      </c>
      <c r="C21" s="119">
        <v>0.56000000000000005</v>
      </c>
      <c r="D21" s="119">
        <v>0.63</v>
      </c>
      <c r="E21" s="120">
        <v>0.56999999999999995</v>
      </c>
      <c r="F21" s="119">
        <v>0.63</v>
      </c>
      <c r="G21" s="119">
        <v>0.55000000000000004</v>
      </c>
      <c r="H21" s="119">
        <v>0.6</v>
      </c>
      <c r="I21" s="119"/>
      <c r="J21" s="61"/>
      <c r="K21" s="15"/>
      <c r="L21" s="15"/>
      <c r="M21" s="15"/>
      <c r="N21" s="15"/>
      <c r="O21" s="15"/>
      <c r="P21" s="15"/>
      <c r="Q21" s="15"/>
      <c r="R21" s="15"/>
    </row>
    <row r="22" spans="1:19" x14ac:dyDescent="0.2">
      <c r="A22" s="30">
        <v>15</v>
      </c>
      <c r="B22" s="119">
        <v>0.31</v>
      </c>
      <c r="C22" s="119">
        <v>0.42</v>
      </c>
      <c r="D22" s="119">
        <v>0.37</v>
      </c>
      <c r="E22" s="120">
        <v>0.41</v>
      </c>
      <c r="F22" s="119">
        <v>0.34</v>
      </c>
      <c r="G22" s="119">
        <v>0.4</v>
      </c>
      <c r="H22" s="119">
        <v>0.39</v>
      </c>
      <c r="I22" s="119"/>
      <c r="J22" s="61"/>
      <c r="K22" s="15"/>
      <c r="L22" s="15"/>
      <c r="M22" s="15"/>
      <c r="N22" s="15"/>
      <c r="O22" s="15"/>
      <c r="P22" s="15"/>
      <c r="Q22" s="15"/>
      <c r="R22" s="15"/>
      <c r="S22" s="8">
        <v>0.31</v>
      </c>
    </row>
    <row r="23" spans="1:19" x14ac:dyDescent="0.2">
      <c r="A23" s="30">
        <v>16</v>
      </c>
      <c r="B23" s="119">
        <v>0.57999999999999996</v>
      </c>
      <c r="C23" s="119">
        <v>0.62</v>
      </c>
      <c r="D23" s="119">
        <v>0.66</v>
      </c>
      <c r="E23" s="120">
        <v>0.64</v>
      </c>
      <c r="F23" s="119">
        <v>0.56000000000000005</v>
      </c>
      <c r="G23" s="119">
        <v>0.71</v>
      </c>
      <c r="H23" s="119">
        <v>0.6</v>
      </c>
      <c r="I23" s="119"/>
      <c r="J23" s="61"/>
      <c r="K23" s="15"/>
      <c r="L23" s="15"/>
      <c r="M23" s="15"/>
      <c r="N23" s="15"/>
      <c r="O23" s="15"/>
      <c r="P23" s="15"/>
      <c r="Q23" s="15"/>
      <c r="R23" s="15"/>
    </row>
    <row r="24" spans="1:19" x14ac:dyDescent="0.2">
      <c r="A24" s="30">
        <v>17</v>
      </c>
      <c r="B24" s="119">
        <v>0.55000000000000004</v>
      </c>
      <c r="C24" s="119">
        <v>0.57999999999999996</v>
      </c>
      <c r="D24" s="119">
        <v>0.6</v>
      </c>
      <c r="E24" s="120">
        <v>0.62</v>
      </c>
      <c r="F24" s="119">
        <v>0.66</v>
      </c>
      <c r="G24" s="119">
        <v>0.66</v>
      </c>
      <c r="H24" s="119">
        <v>0.65</v>
      </c>
      <c r="I24" s="119"/>
      <c r="J24" s="61"/>
      <c r="K24" s="15"/>
      <c r="L24" s="15"/>
      <c r="M24" s="15"/>
      <c r="N24" s="15"/>
      <c r="O24" s="15"/>
      <c r="P24" s="15"/>
      <c r="Q24" s="15"/>
      <c r="R24" s="15"/>
    </row>
    <row r="25" spans="1:19" x14ac:dyDescent="0.2">
      <c r="A25" s="30">
        <v>18</v>
      </c>
      <c r="B25" s="119">
        <v>0.51</v>
      </c>
      <c r="C25" s="119">
        <v>0.56999999999999995</v>
      </c>
      <c r="D25" s="119">
        <v>0.56999999999999995</v>
      </c>
      <c r="E25" s="120">
        <v>0.64</v>
      </c>
      <c r="F25" s="119">
        <v>0.54</v>
      </c>
      <c r="G25" s="119">
        <v>0.55000000000000004</v>
      </c>
      <c r="H25" s="119">
        <v>0.59</v>
      </c>
      <c r="I25" s="119"/>
      <c r="J25" s="61"/>
      <c r="K25" s="15"/>
      <c r="L25" s="15"/>
      <c r="M25" s="15"/>
      <c r="N25" s="15"/>
      <c r="O25" s="15"/>
      <c r="P25" s="15"/>
      <c r="Q25" s="15"/>
      <c r="R25" s="15"/>
    </row>
    <row r="26" spans="1:19" x14ac:dyDescent="0.2">
      <c r="A26" s="30">
        <v>19</v>
      </c>
      <c r="B26" s="119">
        <v>0.57999999999999996</v>
      </c>
      <c r="C26" s="119">
        <v>0.6</v>
      </c>
      <c r="D26" s="119">
        <v>0.59</v>
      </c>
      <c r="E26" s="120">
        <v>0.54</v>
      </c>
      <c r="F26" s="119">
        <v>0.5</v>
      </c>
      <c r="G26" s="119">
        <v>0.55000000000000004</v>
      </c>
      <c r="H26" s="119">
        <v>0.56000000000000005</v>
      </c>
      <c r="I26" s="119"/>
      <c r="J26" s="61"/>
      <c r="K26" s="15"/>
      <c r="L26" s="15"/>
      <c r="M26" s="15"/>
      <c r="N26" s="15"/>
      <c r="O26" s="15"/>
      <c r="P26" s="15"/>
      <c r="Q26" s="15"/>
      <c r="R26" s="15"/>
    </row>
    <row r="27" spans="1:19" x14ac:dyDescent="0.2">
      <c r="A27" s="30">
        <v>20</v>
      </c>
      <c r="B27" s="119">
        <v>0.41</v>
      </c>
      <c r="C27" s="119">
        <v>0.41</v>
      </c>
      <c r="D27" s="119">
        <v>0.46</v>
      </c>
      <c r="E27" s="120">
        <v>0.41</v>
      </c>
      <c r="F27" s="119">
        <v>0.45</v>
      </c>
      <c r="G27" s="119">
        <v>0.45</v>
      </c>
      <c r="H27" s="119">
        <v>0.43</v>
      </c>
      <c r="I27" s="119"/>
      <c r="J27" s="61"/>
      <c r="K27" s="15"/>
      <c r="L27" s="15"/>
      <c r="M27" s="15"/>
      <c r="N27" s="15"/>
      <c r="O27" s="15"/>
      <c r="P27" s="15"/>
      <c r="Q27" s="15"/>
      <c r="R27" s="15"/>
    </row>
    <row r="28" spans="1:19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9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9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9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9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43" t="s">
        <v>30</v>
      </c>
      <c r="L40" s="144"/>
      <c r="M40" s="144"/>
      <c r="N40" s="144"/>
      <c r="O40" s="144"/>
      <c r="P40" s="144"/>
      <c r="Q40" s="144"/>
      <c r="R40" s="144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54" t="s">
        <v>26</v>
      </c>
      <c r="C61" s="155"/>
      <c r="D61" s="155"/>
      <c r="E61" s="155"/>
      <c r="F61" s="155"/>
      <c r="G61" s="155"/>
      <c r="H61" s="155"/>
      <c r="I61" s="155"/>
      <c r="J61" s="155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96.551724137931046</v>
      </c>
      <c r="D64" s="25">
        <f t="shared" ref="D64:D73" si="2">IF((B8&lt;&gt;0)*ISNUMBER(D8),100*(D8/B8),"")</f>
        <v>103.44827586206897</v>
      </c>
      <c r="E64" s="25">
        <f t="shared" ref="E64:E73" si="3">IF((B8&lt;&gt;0)*ISNUMBER(E8),100*(E8/B8),"")</f>
        <v>96.551724137931046</v>
      </c>
      <c r="F64" s="25">
        <f t="shared" ref="F64:F73" si="4">IF((B8&lt;&gt;0)*ISNUMBER(F8),100*(F8/B8),"")</f>
        <v>93.103448275862078</v>
      </c>
      <c r="G64" s="25">
        <f t="shared" ref="G64:G73" si="5">IF((B8&lt;&gt;0)*ISNUMBER(G8),100*(G8/B8),"")</f>
        <v>103.44827586206897</v>
      </c>
      <c r="H64" s="25">
        <f t="shared" ref="H64:H73" si="6">IF((B8&lt;&gt;0)*ISNUMBER(H8),100*(H8/B8),"")</f>
        <v>120.68965517241379</v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90.566037735849051</v>
      </c>
      <c r="D65" s="25">
        <f t="shared" si="2"/>
        <v>98.113207547169807</v>
      </c>
      <c r="E65" s="25">
        <f t="shared" si="3"/>
        <v>100</v>
      </c>
      <c r="F65" s="25">
        <f t="shared" si="4"/>
        <v>103.77358490566037</v>
      </c>
      <c r="G65" s="25">
        <f t="shared" si="5"/>
        <v>96.226415094339629</v>
      </c>
      <c r="H65" s="25">
        <f t="shared" si="6"/>
        <v>115.09433962264151</v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91.8032786885246</v>
      </c>
      <c r="D66" s="25">
        <f t="shared" si="2"/>
        <v>103.27868852459017</v>
      </c>
      <c r="E66" s="25">
        <f t="shared" si="3"/>
        <v>103.27868852459017</v>
      </c>
      <c r="F66" s="25">
        <f t="shared" si="4"/>
        <v>95.081967213114751</v>
      </c>
      <c r="G66" s="25">
        <f t="shared" si="5"/>
        <v>96.721311475409834</v>
      </c>
      <c r="H66" s="25">
        <f t="shared" si="6"/>
        <v>106.55737704918033</v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100</v>
      </c>
      <c r="D67" s="25">
        <f t="shared" si="2"/>
        <v>83.050847457627114</v>
      </c>
      <c r="E67" s="25">
        <f t="shared" si="3"/>
        <v>110.16949152542375</v>
      </c>
      <c r="F67" s="25">
        <f t="shared" si="4"/>
        <v>96.610169491525426</v>
      </c>
      <c r="G67" s="25">
        <f t="shared" si="5"/>
        <v>106.77966101694916</v>
      </c>
      <c r="H67" s="25">
        <f t="shared" si="6"/>
        <v>105.08474576271188</v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112.00000000000001</v>
      </c>
      <c r="D68" s="25">
        <f t="shared" si="2"/>
        <v>113.99999999999999</v>
      </c>
      <c r="E68" s="25">
        <f t="shared" si="3"/>
        <v>102</v>
      </c>
      <c r="F68" s="25">
        <f t="shared" si="4"/>
        <v>100</v>
      </c>
      <c r="G68" s="25">
        <f t="shared" si="5"/>
        <v>98</v>
      </c>
      <c r="H68" s="25">
        <f t="shared" si="6"/>
        <v>98</v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91.891891891891902</v>
      </c>
      <c r="D69" s="25">
        <f t="shared" si="2"/>
        <v>94.594594594594597</v>
      </c>
      <c r="E69" s="25">
        <f t="shared" si="3"/>
        <v>100</v>
      </c>
      <c r="F69" s="25">
        <f t="shared" si="4"/>
        <v>94.594594594594597</v>
      </c>
      <c r="G69" s="25">
        <f t="shared" si="5"/>
        <v>86.486486486486484</v>
      </c>
      <c r="H69" s="25">
        <f t="shared" si="6"/>
        <v>59.45945945945946</v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114.70588235294117</v>
      </c>
      <c r="D70" s="25">
        <f t="shared" si="2"/>
        <v>111.76470588235294</v>
      </c>
      <c r="E70" s="25">
        <f t="shared" si="3"/>
        <v>113.23529411764706</v>
      </c>
      <c r="F70" s="25">
        <f t="shared" si="4"/>
        <v>110.29411764705881</v>
      </c>
      <c r="G70" s="25">
        <f t="shared" si="5"/>
        <v>124.99999999999997</v>
      </c>
      <c r="H70" s="25">
        <f t="shared" si="6"/>
        <v>124.99999999999997</v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97.297297297297291</v>
      </c>
      <c r="D71" s="25">
        <f t="shared" si="2"/>
        <v>81.081081081081081</v>
      </c>
      <c r="E71" s="25">
        <f t="shared" si="3"/>
        <v>81.081081081081081</v>
      </c>
      <c r="F71" s="25">
        <f t="shared" si="4"/>
        <v>83.78378378378379</v>
      </c>
      <c r="G71" s="25">
        <f t="shared" si="5"/>
        <v>91.891891891891902</v>
      </c>
      <c r="H71" s="25">
        <f t="shared" si="6"/>
        <v>121.62162162162163</v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110.44776119402984</v>
      </c>
      <c r="D72" s="25">
        <f t="shared" si="2"/>
        <v>105.97014925373134</v>
      </c>
      <c r="E72" s="25">
        <f t="shared" si="3"/>
        <v>95.522388059701484</v>
      </c>
      <c r="F72" s="25">
        <f t="shared" si="4"/>
        <v>113.43283582089552</v>
      </c>
      <c r="G72" s="25">
        <f t="shared" si="5"/>
        <v>102.98507462686565</v>
      </c>
      <c r="H72" s="25">
        <f t="shared" si="6"/>
        <v>77.611940298507463</v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101.35135135135135</v>
      </c>
      <c r="D73" s="25">
        <f t="shared" si="2"/>
        <v>97.297297297297291</v>
      </c>
      <c r="E73" s="25">
        <f t="shared" si="3"/>
        <v>104.05405405405406</v>
      </c>
      <c r="F73" s="25">
        <f t="shared" si="4"/>
        <v>105.40540540540542</v>
      </c>
      <c r="G73" s="25">
        <f t="shared" si="5"/>
        <v>117.56756756756756</v>
      </c>
      <c r="H73" s="25">
        <f t="shared" si="6"/>
        <v>120.27027027027026</v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108.19672131147541</v>
      </c>
      <c r="D74" s="25">
        <f t="shared" ref="D74:D103" si="11">IF((B18&lt;&gt;0)*ISNUMBER(D18),100*(D18/B18),"")</f>
        <v>101.63934426229508</v>
      </c>
      <c r="E74" s="25">
        <f t="shared" ref="E74:E103" si="12">IF((B18&lt;&gt;0)*ISNUMBER(E18),100*(E18/B18),"")</f>
        <v>118.0327868852459</v>
      </c>
      <c r="F74" s="25">
        <f t="shared" ref="F74:F103" si="13">IF((B18&lt;&gt;0)*ISNUMBER(F18),100*(F18/B18),"")</f>
        <v>106.55737704918033</v>
      </c>
      <c r="G74" s="25">
        <f t="shared" ref="G74:G103" si="14">IF((B18&lt;&gt;0)*ISNUMBER(G18),100*(G18/B18),"")</f>
        <v>106.55737704918033</v>
      </c>
      <c r="H74" s="25">
        <f t="shared" ref="H74:H103" si="15">IF((B18&lt;&gt;0)*ISNUMBER(H18),100*(H18/B18),"")</f>
        <v>106.55737704918033</v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104.16666666666667</v>
      </c>
      <c r="D75" s="25">
        <f t="shared" si="11"/>
        <v>97.916666666666657</v>
      </c>
      <c r="E75" s="25">
        <f t="shared" si="12"/>
        <v>102.08333333333333</v>
      </c>
      <c r="F75" s="25">
        <f t="shared" si="13"/>
        <v>93.750000000000014</v>
      </c>
      <c r="G75" s="25">
        <f t="shared" si="14"/>
        <v>100</v>
      </c>
      <c r="H75" s="25">
        <f t="shared" si="15"/>
        <v>131.25</v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100</v>
      </c>
      <c r="D76" s="25">
        <f t="shared" si="11"/>
        <v>89.230769230769226</v>
      </c>
      <c r="E76" s="25">
        <f t="shared" si="12"/>
        <v>90.769230769230759</v>
      </c>
      <c r="F76" s="25">
        <f t="shared" si="13"/>
        <v>100</v>
      </c>
      <c r="G76" s="25">
        <f t="shared" si="14"/>
        <v>109.23076923076923</v>
      </c>
      <c r="H76" s="25">
        <f t="shared" si="15"/>
        <v>89.230769230769226</v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87.500000000000014</v>
      </c>
      <c r="D77" s="25">
        <f t="shared" si="11"/>
        <v>98.4375</v>
      </c>
      <c r="E77" s="25">
        <f t="shared" si="12"/>
        <v>89.062499999999986</v>
      </c>
      <c r="F77" s="25">
        <f t="shared" si="13"/>
        <v>98.4375</v>
      </c>
      <c r="G77" s="25">
        <f t="shared" si="14"/>
        <v>85.9375</v>
      </c>
      <c r="H77" s="25">
        <f t="shared" si="15"/>
        <v>93.75</v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135.48387096774192</v>
      </c>
      <c r="D78" s="25">
        <f t="shared" si="11"/>
        <v>119.35483870967742</v>
      </c>
      <c r="E78" s="25">
        <f t="shared" si="12"/>
        <v>132.25806451612902</v>
      </c>
      <c r="F78" s="25">
        <f t="shared" si="13"/>
        <v>109.67741935483872</v>
      </c>
      <c r="G78" s="25">
        <f t="shared" si="14"/>
        <v>129.03225806451616</v>
      </c>
      <c r="H78" s="25">
        <f t="shared" si="15"/>
        <v>125.80645161290323</v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106.89655172413795</v>
      </c>
      <c r="D79" s="25">
        <f t="shared" si="11"/>
        <v>113.79310344827587</v>
      </c>
      <c r="E79" s="25">
        <f t="shared" si="12"/>
        <v>110.34482758620692</v>
      </c>
      <c r="F79" s="25">
        <f t="shared" si="13"/>
        <v>96.551724137931046</v>
      </c>
      <c r="G79" s="25">
        <f t="shared" si="14"/>
        <v>122.41379310344828</v>
      </c>
      <c r="H79" s="25">
        <f t="shared" si="15"/>
        <v>103.44827586206897</v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105.45454545454544</v>
      </c>
      <c r="D80" s="25">
        <f t="shared" si="11"/>
        <v>109.09090909090908</v>
      </c>
      <c r="E80" s="25">
        <f t="shared" si="12"/>
        <v>112.72727272727272</v>
      </c>
      <c r="F80" s="25">
        <f t="shared" si="13"/>
        <v>120</v>
      </c>
      <c r="G80" s="25">
        <f t="shared" si="14"/>
        <v>120</v>
      </c>
      <c r="H80" s="25">
        <f t="shared" si="15"/>
        <v>118.18181818181816</v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111.76470588235293</v>
      </c>
      <c r="D81" s="25">
        <f t="shared" si="11"/>
        <v>111.76470588235293</v>
      </c>
      <c r="E81" s="25">
        <f t="shared" si="12"/>
        <v>125.49019607843137</v>
      </c>
      <c r="F81" s="25">
        <f t="shared" si="13"/>
        <v>105.88235294117648</v>
      </c>
      <c r="G81" s="25">
        <f t="shared" si="14"/>
        <v>107.84313725490198</v>
      </c>
      <c r="H81" s="25">
        <f t="shared" si="15"/>
        <v>115.68627450980391</v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103.44827586206897</v>
      </c>
      <c r="D82" s="25">
        <f t="shared" si="11"/>
        <v>101.72413793103448</v>
      </c>
      <c r="E82" s="25">
        <f t="shared" si="12"/>
        <v>93.103448275862078</v>
      </c>
      <c r="F82" s="25">
        <f t="shared" si="13"/>
        <v>86.206896551724142</v>
      </c>
      <c r="G82" s="25">
        <f t="shared" si="14"/>
        <v>94.827586206896569</v>
      </c>
      <c r="H82" s="25">
        <f t="shared" si="15"/>
        <v>96.551724137931046</v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100</v>
      </c>
      <c r="D83" s="25">
        <f t="shared" si="11"/>
        <v>112.19512195121952</v>
      </c>
      <c r="E83" s="25">
        <f t="shared" si="12"/>
        <v>100</v>
      </c>
      <c r="F83" s="25">
        <f t="shared" si="13"/>
        <v>109.75609756097562</v>
      </c>
      <c r="G83" s="25">
        <f t="shared" si="14"/>
        <v>109.75609756097562</v>
      </c>
      <c r="H83" s="25">
        <f t="shared" si="15"/>
        <v>104.8780487804878</v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45" t="s">
        <v>29</v>
      </c>
      <c r="L102" s="146"/>
      <c r="M102" s="146"/>
      <c r="N102" s="146"/>
      <c r="O102" s="146"/>
      <c r="P102" s="146"/>
      <c r="Q102" s="146"/>
      <c r="R102" s="146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47"/>
      <c r="L103" s="146"/>
      <c r="M103" s="146"/>
      <c r="N103" s="146"/>
      <c r="O103" s="146"/>
      <c r="P103" s="146"/>
      <c r="Q103" s="146"/>
      <c r="R103" s="146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47"/>
      <c r="L104" s="146"/>
      <c r="M104" s="146"/>
      <c r="N104" s="146"/>
      <c r="O104" s="146"/>
      <c r="P104" s="146"/>
      <c r="Q104" s="146"/>
      <c r="R104" s="146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47"/>
      <c r="L105" s="146"/>
      <c r="M105" s="146"/>
      <c r="N105" s="146"/>
      <c r="O105" s="146"/>
      <c r="P105" s="146"/>
      <c r="Q105" s="146"/>
      <c r="R105" s="146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47"/>
      <c r="L106" s="146"/>
      <c r="M106" s="146"/>
      <c r="N106" s="146"/>
      <c r="O106" s="146"/>
      <c r="P106" s="146"/>
      <c r="Q106" s="146"/>
      <c r="R106" s="146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103.47632812594028</v>
      </c>
      <c r="D114" s="26">
        <f t="shared" si="27"/>
        <v>102.38729723368567</v>
      </c>
      <c r="E114" s="26">
        <f t="shared" si="27"/>
        <v>103.98821908360704</v>
      </c>
      <c r="F114" s="26">
        <f t="shared" si="27"/>
        <v>101.14496373668636</v>
      </c>
      <c r="G114" s="26">
        <f t="shared" si="27"/>
        <v>105.53526012461336</v>
      </c>
      <c r="H114" s="26">
        <f t="shared" si="27"/>
        <v>106.73650743108847</v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20</v>
      </c>
      <c r="C115" s="26">
        <f t="shared" ref="C115:J115" si="28">COUNT(C64:C113)</f>
        <v>20</v>
      </c>
      <c r="D115" s="26">
        <f t="shared" si="28"/>
        <v>20</v>
      </c>
      <c r="E115" s="26">
        <f t="shared" si="28"/>
        <v>20</v>
      </c>
      <c r="F115" s="26">
        <f t="shared" si="28"/>
        <v>20</v>
      </c>
      <c r="G115" s="26">
        <f t="shared" si="28"/>
        <v>20</v>
      </c>
      <c r="H115" s="26">
        <f t="shared" si="28"/>
        <v>20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10.75611468214125</v>
      </c>
      <c r="D116" s="26">
        <f t="shared" si="29"/>
        <v>10.328910430319343</v>
      </c>
      <c r="E116" s="26">
        <f t="shared" si="29"/>
        <v>12.40283470236913</v>
      </c>
      <c r="F116" s="26">
        <f t="shared" si="29"/>
        <v>9.1454714623308888</v>
      </c>
      <c r="G116" s="26">
        <f t="shared" si="29"/>
        <v>12.396113695083875</v>
      </c>
      <c r="H116" s="26">
        <f t="shared" si="29"/>
        <v>17.672564064498019</v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2.4051403603051376</v>
      </c>
      <c r="D117" s="26">
        <f t="shared" si="30"/>
        <v>2.3096145855700656</v>
      </c>
      <c r="E117" s="26">
        <f t="shared" si="30"/>
        <v>2.7733581508190746</v>
      </c>
      <c r="F117" s="26">
        <f t="shared" si="30"/>
        <v>2.0449895876056274</v>
      </c>
      <c r="G117" s="26">
        <f t="shared" si="30"/>
        <v>2.7718552879023641</v>
      </c>
      <c r="H117" s="26">
        <f t="shared" si="30"/>
        <v>3.9517054584937545</v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1.7291328115213698</v>
      </c>
      <c r="C118" s="26">
        <f t="shared" si="31"/>
        <v>1.7291328115213698</v>
      </c>
      <c r="D118" s="26">
        <f t="shared" si="31"/>
        <v>1.7291328115213698</v>
      </c>
      <c r="E118" s="26">
        <f t="shared" si="31"/>
        <v>1.7291328115213698</v>
      </c>
      <c r="F118" s="26">
        <f t="shared" si="31"/>
        <v>1.7291328115213698</v>
      </c>
      <c r="G118" s="26">
        <f t="shared" si="31"/>
        <v>1.7291328115213698</v>
      </c>
      <c r="H118" s="26">
        <f t="shared" si="31"/>
        <v>1.7291328115213698</v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4.1588071133179429</v>
      </c>
      <c r="D119" s="26">
        <f t="shared" si="32"/>
        <v>3.9936303618775306</v>
      </c>
      <c r="E119" s="26">
        <f t="shared" si="32"/>
        <v>4.7955045766814939</v>
      </c>
      <c r="F119" s="26">
        <f t="shared" si="32"/>
        <v>3.5360585951484449</v>
      </c>
      <c r="G119" s="26">
        <f t="shared" si="32"/>
        <v>4.7929059271009908</v>
      </c>
      <c r="H119" s="26">
        <f t="shared" si="32"/>
        <v>6.8330235697496491</v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87.500000000000014</v>
      </c>
      <c r="D120" s="26">
        <f t="shared" si="33"/>
        <v>81.081081081081081</v>
      </c>
      <c r="E120" s="26">
        <f t="shared" si="33"/>
        <v>81.081081081081081</v>
      </c>
      <c r="F120" s="26">
        <f t="shared" si="33"/>
        <v>83.78378378378379</v>
      </c>
      <c r="G120" s="26">
        <f t="shared" si="33"/>
        <v>85.9375</v>
      </c>
      <c r="H120" s="26">
        <f t="shared" si="33"/>
        <v>59.45945945945946</v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135.48387096774192</v>
      </c>
      <c r="D121" s="26">
        <f t="shared" si="34"/>
        <v>119.35483870967742</v>
      </c>
      <c r="E121" s="26">
        <f t="shared" si="34"/>
        <v>132.25806451612902</v>
      </c>
      <c r="F121" s="26">
        <f t="shared" si="34"/>
        <v>120</v>
      </c>
      <c r="G121" s="26">
        <f t="shared" si="34"/>
        <v>129.03225806451616</v>
      </c>
      <c r="H121" s="26">
        <f t="shared" si="34"/>
        <v>131.25</v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93.53</v>
      </c>
      <c r="C122" s="38">
        <f>100-B3</f>
        <v>93.53</v>
      </c>
      <c r="D122" s="38">
        <f>100-B3</f>
        <v>93.53</v>
      </c>
      <c r="E122" s="38">
        <f>100-B3</f>
        <v>93.53</v>
      </c>
      <c r="F122" s="38">
        <f>100-B3</f>
        <v>93.53</v>
      </c>
      <c r="G122" s="38">
        <f>100-B3</f>
        <v>93.53</v>
      </c>
      <c r="H122" s="38">
        <f>100-B3</f>
        <v>93.53</v>
      </c>
      <c r="I122" s="38">
        <f>100-B3</f>
        <v>93.53</v>
      </c>
      <c r="J122" s="38">
        <f>100-B3</f>
        <v>93.53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106.47</v>
      </c>
      <c r="C123" s="24">
        <f>100+B3</f>
        <v>106.47</v>
      </c>
      <c r="D123" s="24">
        <f>100+B3</f>
        <v>106.47</v>
      </c>
      <c r="E123" s="24">
        <f>100+B3</f>
        <v>106.47</v>
      </c>
      <c r="F123" s="24">
        <f>100+B3</f>
        <v>106.47</v>
      </c>
      <c r="G123" s="24">
        <f>100+B3</f>
        <v>106.47</v>
      </c>
      <c r="H123" s="24">
        <f>100+B3</f>
        <v>106.47</v>
      </c>
      <c r="I123" s="24">
        <f>100+B3</f>
        <v>106.47</v>
      </c>
      <c r="J123" s="24">
        <f>100+B3</f>
        <v>106.47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82.56</v>
      </c>
      <c r="C124" s="24">
        <f>100-E3</f>
        <v>82.56</v>
      </c>
      <c r="D124" s="24">
        <f>100-E3</f>
        <v>82.56</v>
      </c>
      <c r="E124" s="24">
        <f>100-E3</f>
        <v>82.56</v>
      </c>
      <c r="F124" s="24">
        <f>100-E3</f>
        <v>82.56</v>
      </c>
      <c r="G124" s="24">
        <f>100-E3</f>
        <v>82.56</v>
      </c>
      <c r="H124" s="24">
        <f>100-E3</f>
        <v>82.56</v>
      </c>
      <c r="I124" s="24">
        <f>100-E3</f>
        <v>82.56</v>
      </c>
      <c r="J124" s="39">
        <f>100-E3</f>
        <v>82.56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117.44</v>
      </c>
      <c r="C125" s="41">
        <f>100+E3</f>
        <v>117.44</v>
      </c>
      <c r="D125" s="41">
        <f>100+E3</f>
        <v>117.44</v>
      </c>
      <c r="E125" s="41">
        <f>100+E3</f>
        <v>117.44</v>
      </c>
      <c r="F125" s="41">
        <f>100+E3</f>
        <v>117.44</v>
      </c>
      <c r="G125" s="41">
        <f>100+E3</f>
        <v>117.44</v>
      </c>
      <c r="H125" s="41">
        <f>100+E3</f>
        <v>117.44</v>
      </c>
      <c r="I125" s="41">
        <f>100+E3</f>
        <v>117.44</v>
      </c>
      <c r="J125" s="37">
        <f>100+E3</f>
        <v>117.44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4"/>
  <sheetViews>
    <sheetView tabSelected="1" topLeftCell="A19" zoomScale="130" zoomScaleNormal="130" workbookViewId="0">
      <selection activeCell="G8" sqref="G8"/>
    </sheetView>
  </sheetViews>
  <sheetFormatPr baseColWidth="10" defaultColWidth="11.42578125" defaultRowHeight="12.75" x14ac:dyDescent="0.2"/>
  <cols>
    <col min="1" max="12" width="11.42578125" style="67"/>
    <col min="13" max="13" width="13.28515625" style="67" customWidth="1"/>
    <col min="14" max="16384" width="11.42578125" style="67"/>
  </cols>
  <sheetData>
    <row r="2" spans="2:13" ht="13.5" thickBot="1" x14ac:dyDescent="0.25"/>
    <row r="3" spans="2:13" ht="34.5" x14ac:dyDescent="0.45">
      <c r="B3" s="97" t="s">
        <v>67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">
      <c r="B4" s="100" t="s">
        <v>93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">
      <c r="B5" s="124" t="s">
        <v>115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">
      <c r="B6" s="100" t="s">
        <v>94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">
      <c r="B8" s="100" t="s">
        <v>96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"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">
      <c r="B10" s="100" t="s">
        <v>97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">
      <c r="B12" s="124" t="s">
        <v>122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x14ac:dyDescent="0.2">
      <c r="B13" s="124" t="s">
        <v>121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</row>
    <row r="14" spans="2:13" x14ac:dyDescent="0.2">
      <c r="B14" s="100" t="s">
        <v>106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2:13" x14ac:dyDescent="0.2">
      <c r="B15" s="100" t="s">
        <v>107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2:13" x14ac:dyDescent="0.2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1:13" x14ac:dyDescent="0.2">
      <c r="B17" s="124" t="s">
        <v>111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2"/>
    </row>
    <row r="18" spans="1:13" x14ac:dyDescent="0.2">
      <c r="B18" s="124" t="s">
        <v>120</v>
      </c>
      <c r="C18" s="129"/>
      <c r="D18" s="129"/>
      <c r="E18" s="129"/>
      <c r="F18" s="129"/>
      <c r="G18" s="129"/>
      <c r="H18" s="129"/>
      <c r="I18" s="129"/>
      <c r="J18" s="129"/>
      <c r="K18" s="101"/>
      <c r="L18" s="101"/>
      <c r="M18" s="102"/>
    </row>
    <row r="19" spans="1:13" x14ac:dyDescent="0.2">
      <c r="B19" s="124" t="s">
        <v>119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</row>
    <row r="20" spans="1:13" x14ac:dyDescent="0.2">
      <c r="B20" s="124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1:13" x14ac:dyDescent="0.2">
      <c r="B21" s="123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</row>
    <row r="22" spans="1:13" x14ac:dyDescent="0.2">
      <c r="B22" s="124" t="s">
        <v>101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13" x14ac:dyDescent="0.2">
      <c r="B23" s="124" t="s">
        <v>102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6"/>
    </row>
    <row r="24" spans="1:13" x14ac:dyDescent="0.2">
      <c r="B24" s="124" t="s">
        <v>103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6"/>
    </row>
    <row r="25" spans="1:13" x14ac:dyDescent="0.2">
      <c r="B25" s="124" t="s">
        <v>105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6"/>
    </row>
    <row r="26" spans="1:13" x14ac:dyDescent="0.2">
      <c r="B26" s="124" t="s">
        <v>108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6"/>
    </row>
    <row r="27" spans="1:13" x14ac:dyDescent="0.2">
      <c r="B27" s="124" t="s">
        <v>109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6"/>
    </row>
    <row r="28" spans="1:13" x14ac:dyDescent="0.2">
      <c r="A28" s="67" t="s">
        <v>87</v>
      </c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6"/>
    </row>
    <row r="29" spans="1:13" x14ac:dyDescent="0.2">
      <c r="B29" s="124" t="s">
        <v>110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6"/>
    </row>
    <row r="30" spans="1:13" x14ac:dyDescent="0.2">
      <c r="B30" s="124" t="s">
        <v>104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6"/>
    </row>
    <row r="31" spans="1:13" ht="13.5" thickBot="1" x14ac:dyDescent="0.25"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 ht="45" thickBot="1" x14ac:dyDescent="0.6">
      <c r="B32" s="106"/>
    </row>
    <row r="33" spans="1:13" ht="44.25" x14ac:dyDescent="0.55000000000000004">
      <c r="B33" s="107" t="s">
        <v>68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9"/>
    </row>
    <row r="34" spans="1:13" x14ac:dyDescent="0.2">
      <c r="A34" s="67" t="s">
        <v>87</v>
      </c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2"/>
    </row>
    <row r="35" spans="1:13" x14ac:dyDescent="0.2">
      <c r="B35" s="124" t="s">
        <v>113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2"/>
    </row>
    <row r="36" spans="1:13" x14ac:dyDescent="0.2">
      <c r="B36" s="124" t="s">
        <v>112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2"/>
    </row>
    <row r="37" spans="1:13" x14ac:dyDescent="0.2">
      <c r="B37" s="100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2"/>
    </row>
    <row r="38" spans="1:13" x14ac:dyDescent="0.2">
      <c r="B38" s="128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2"/>
    </row>
    <row r="39" spans="1:13" x14ac:dyDescent="0.2">
      <c r="B39" s="128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2"/>
    </row>
    <row r="40" spans="1:13" x14ac:dyDescent="0.2">
      <c r="B40" s="100" t="s">
        <v>117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2"/>
    </row>
    <row r="41" spans="1:13" x14ac:dyDescent="0.2">
      <c r="B41" s="100" t="s">
        <v>118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2"/>
    </row>
    <row r="42" spans="1:13" x14ac:dyDescent="0.2"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2"/>
    </row>
    <row r="43" spans="1:13" x14ac:dyDescent="0.2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2"/>
    </row>
    <row r="44" spans="1:13" ht="13.5" thickBot="1" x14ac:dyDescent="0.25">
      <c r="B44" s="103" t="s">
        <v>69</v>
      </c>
      <c r="C44" s="104"/>
      <c r="D44" s="127">
        <v>44792</v>
      </c>
      <c r="E44" s="104" t="s">
        <v>114</v>
      </c>
      <c r="F44" s="104"/>
      <c r="G44" s="104"/>
      <c r="H44" s="104"/>
      <c r="I44" s="104"/>
      <c r="J44" s="104"/>
      <c r="K44" s="104"/>
      <c r="L44" s="104"/>
      <c r="M44" s="10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topLeftCell="A4" workbookViewId="0">
      <selection activeCell="H24" sqref="H24"/>
    </sheetView>
  </sheetViews>
  <sheetFormatPr baseColWidth="10" defaultColWidth="11.42578125" defaultRowHeight="12.75" x14ac:dyDescent="0.2"/>
  <cols>
    <col min="1" max="1" width="11.42578125" style="108"/>
    <col min="2" max="2" width="17.42578125" style="108" customWidth="1"/>
    <col min="3" max="16384" width="11.42578125" style="108"/>
  </cols>
  <sheetData>
    <row r="1" spans="1:15" x14ac:dyDescent="0.2">
      <c r="A1" s="108" t="s">
        <v>70</v>
      </c>
      <c r="C1" s="109"/>
    </row>
    <row r="2" spans="1:15" x14ac:dyDescent="0.2">
      <c r="A2" s="110">
        <v>13.3</v>
      </c>
      <c r="B2" s="108" t="s">
        <v>71</v>
      </c>
      <c r="C2" s="109"/>
    </row>
    <row r="3" spans="1:15" x14ac:dyDescent="0.2">
      <c r="A3" s="110">
        <v>22.2</v>
      </c>
      <c r="B3" s="108" t="s">
        <v>72</v>
      </c>
      <c r="C3" s="111" t="s">
        <v>73</v>
      </c>
    </row>
    <row r="4" spans="1:15" x14ac:dyDescent="0.2">
      <c r="B4" s="112" t="s">
        <v>74</v>
      </c>
      <c r="C4" s="113">
        <f>SQRT((A2*A2)+(A3*A3))</f>
        <v>25.879142180528319</v>
      </c>
    </row>
    <row r="5" spans="1:15" x14ac:dyDescent="0.2">
      <c r="B5" s="108" t="s">
        <v>75</v>
      </c>
      <c r="C5" s="114">
        <f>0.5*A2</f>
        <v>6.65</v>
      </c>
    </row>
    <row r="6" spans="1:15" x14ac:dyDescent="0.2">
      <c r="B6" s="108" t="s">
        <v>76</v>
      </c>
      <c r="C6" s="114">
        <f>0.25*C4</f>
        <v>6.4697855451320798</v>
      </c>
    </row>
    <row r="7" spans="1:15" x14ac:dyDescent="0.2">
      <c r="B7" s="112" t="s">
        <v>77</v>
      </c>
      <c r="C7" s="114">
        <f>1.65*0.5*A2+C6</f>
        <v>17.44228554513208</v>
      </c>
    </row>
    <row r="8" spans="1:15" x14ac:dyDescent="0.2">
      <c r="L8" s="121" t="s">
        <v>86</v>
      </c>
    </row>
    <row r="9" spans="1:15" x14ac:dyDescent="0.2">
      <c r="N9" s="115"/>
    </row>
    <row r="10" spans="1:15" ht="15" x14ac:dyDescent="0.25">
      <c r="L10"/>
      <c r="M10" s="116"/>
      <c r="N10" s="116"/>
      <c r="O10" s="116"/>
    </row>
    <row r="11" spans="1:15" ht="15" x14ac:dyDescent="0.25">
      <c r="L11"/>
      <c r="M11" s="116"/>
      <c r="N11" s="116"/>
      <c r="O11" s="116"/>
    </row>
    <row r="12" spans="1:15" ht="15" x14ac:dyDescent="0.25">
      <c r="L12" s="122"/>
      <c r="M12" s="117"/>
      <c r="N12" s="116"/>
      <c r="O12" s="116"/>
    </row>
    <row r="13" spans="1:15" ht="15" x14ac:dyDescent="0.25">
      <c r="L13"/>
      <c r="M13" s="116"/>
      <c r="N13" s="116"/>
      <c r="O13" s="116"/>
    </row>
    <row r="14" spans="1:15" ht="15" x14ac:dyDescent="0.25">
      <c r="L14"/>
      <c r="M14" s="116"/>
      <c r="N14" s="116"/>
      <c r="O14" s="116"/>
    </row>
    <row r="15" spans="1:15" ht="15" x14ac:dyDescent="0.25">
      <c r="L15"/>
      <c r="M15" s="116"/>
      <c r="N15" s="116"/>
      <c r="O15" s="116"/>
    </row>
    <row r="16" spans="1:15" ht="15" x14ac:dyDescent="0.25">
      <c r="L16"/>
      <c r="M16" s="116"/>
      <c r="N16" s="116"/>
      <c r="O16" s="116"/>
    </row>
    <row r="17" spans="1:15" ht="15" x14ac:dyDescent="0.25">
      <c r="L17"/>
      <c r="M17" s="116"/>
      <c r="N17" s="116"/>
      <c r="O17" s="116"/>
    </row>
    <row r="18" spans="1:15" ht="15" x14ac:dyDescent="0.25">
      <c r="L18"/>
      <c r="M18" s="116"/>
      <c r="N18" s="116"/>
      <c r="O18" s="117"/>
    </row>
    <row r="22" spans="1:15" x14ac:dyDescent="0.2">
      <c r="A22" s="112" t="s">
        <v>78</v>
      </c>
      <c r="C22" s="118" t="s">
        <v>88</v>
      </c>
    </row>
  </sheetData>
  <phoneticPr fontId="0" type="noConversion"/>
  <hyperlinks>
    <hyperlink ref="C22" r:id="rId1" display="https://biologicalvariation.eu/" xr:uid="{00000000-0004-0000-04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 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2022-12-07T16:18:39Z</dcterms:modified>
</cp:coreProperties>
</file>