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0CDF468D-8960-40EC-880D-CB7A7F3ADE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C115" i="1" l="1"/>
  <c r="C114" i="1" s="1"/>
  <c r="G115" i="1"/>
  <c r="G116" i="1" s="1"/>
  <c r="E115" i="1"/>
  <c r="E114" i="1" s="1"/>
  <c r="F115" i="1"/>
  <c r="F118" i="1" s="1"/>
  <c r="I115" i="1"/>
  <c r="I114" i="1" s="1"/>
  <c r="H115" i="1"/>
  <c r="H114" i="1" s="1"/>
  <c r="B115" i="1"/>
  <c r="B118" i="1" s="1"/>
  <c r="D115" i="1"/>
  <c r="D114" i="1" s="1"/>
  <c r="J115" i="1"/>
  <c r="J114" i="1" s="1"/>
  <c r="H120" i="1"/>
  <c r="H121" i="1"/>
  <c r="J118" i="1"/>
  <c r="I118" i="1" l="1"/>
  <c r="I119" i="1" s="1"/>
  <c r="H118" i="1"/>
  <c r="I117" i="1"/>
  <c r="E116" i="1"/>
  <c r="E117" i="1" s="1"/>
  <c r="J117" i="1"/>
  <c r="C118" i="1"/>
  <c r="G120" i="1"/>
  <c r="G121" i="1"/>
  <c r="G117" i="1"/>
  <c r="G114" i="1"/>
  <c r="J120" i="1"/>
  <c r="J121" i="1"/>
  <c r="I120" i="1"/>
  <c r="I121" i="1"/>
  <c r="C116" i="1"/>
  <c r="C117" i="1" s="1"/>
  <c r="J116" i="1"/>
  <c r="J119" i="1"/>
  <c r="I116" i="1"/>
  <c r="C121" i="1"/>
  <c r="B114" i="1"/>
  <c r="C120" i="1"/>
  <c r="B120" i="1"/>
  <c r="F120" i="1"/>
  <c r="D121" i="1"/>
  <c r="B121" i="1"/>
  <c r="H116" i="1"/>
  <c r="H117" i="1" s="1"/>
  <c r="H119" i="1" s="1"/>
  <c r="E121" i="1"/>
  <c r="G118" i="1"/>
  <c r="F114" i="1"/>
  <c r="F116" i="1"/>
  <c r="F117" i="1" s="1"/>
  <c r="F119" i="1" s="1"/>
  <c r="D120" i="1"/>
  <c r="D118" i="1"/>
  <c r="B116" i="1"/>
  <c r="B117" i="1" s="1"/>
  <c r="B119" i="1" s="1"/>
  <c r="F121" i="1"/>
  <c r="E120" i="1"/>
  <c r="D116" i="1"/>
  <c r="D117" i="1" s="1"/>
  <c r="E118" i="1"/>
  <c r="E119" i="1" l="1"/>
  <c r="D119" i="1"/>
  <c r="C119" i="1"/>
  <c r="G119" i="1"/>
</calcChain>
</file>

<file path=xl/sharedStrings.xml><?xml version="1.0" encoding="utf-8"?>
<sst xmlns="http://schemas.openxmlformats.org/spreadsheetml/2006/main" count="132" uniqueCount="114">
  <si>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</si>
  <si>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</si>
  <si>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</si>
  <si>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</si>
  <si>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</si>
  <si>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</si>
  <si>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</si>
  <si>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</si>
  <si>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</si>
  <si>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</si>
  <si>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</si>
  <si>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</si>
  <si>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</si>
  <si>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</si>
  <si>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</si>
  <si>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</si>
  <si>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</si>
  <si>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</si>
  <si>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</si>
  <si>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</si>
  <si>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</si>
  <si>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%</t>
  </si>
  <si>
    <t>TEA nedre gr</t>
  </si>
  <si>
    <t>TEA øvre gr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</si>
  <si>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</si>
  <si>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</si>
  <si>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</si>
  <si>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</si>
  <si>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</si>
  <si>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</si>
  <si>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</si>
  <si>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</si>
  <si>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</si>
  <si>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</si>
  <si>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</si>
  <si>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</si>
  <si>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</si>
  <si>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</si>
  <si>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</si>
  <si>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</si>
  <si>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</si>
  <si>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</si>
  <si>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</si>
  <si>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</si>
  <si>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</si>
  <si>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</si>
  <si>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</si>
  <si>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</si>
  <si>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</si>
  <si>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</si>
  <si>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</si>
  <si>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</si>
  <si>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</si>
  <si>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</si>
  <si>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</si>
  <si>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</si>
  <si>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</si>
  <si>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</si>
  <si>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</si>
  <si>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</si>
  <si>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</si>
  <si>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</si>
  <si>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</si>
  <si>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</si>
  <si>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</si>
  <si>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</si>
  <si>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</si>
  <si>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</si>
  <si>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</si>
  <si>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</si>
  <si>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</si>
  <si>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</si>
  <si>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</si>
  <si>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</si>
  <si>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</si>
  <si>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</si>
  <si>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</si>
  <si>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</si>
  <si>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</si>
  <si>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APTT</t>
  </si>
  <si>
    <t>%, og tillatt totalfeil</t>
  </si>
  <si>
    <t>Avd. for Medisinsk Biokjemi, Stavanger Universitetssykehus</t>
  </si>
  <si>
    <t>Kine N. Svendsen, kine.netland.svendsen@sus.no, tlf. 94170388</t>
  </si>
  <si>
    <t>Citratplasma</t>
  </si>
  <si>
    <t>Sysmex CS2100i fra Siemens</t>
  </si>
  <si>
    <t>Klottingmetode</t>
  </si>
  <si>
    <t>Citratglass, 3,2%, Vacuette</t>
  </si>
  <si>
    <t>Umiddelbart</t>
  </si>
  <si>
    <t>8 timer</t>
  </si>
  <si>
    <t>12 timer</t>
  </si>
  <si>
    <t xml:space="preserve">24 timer </t>
  </si>
  <si>
    <t>36 timer</t>
  </si>
  <si>
    <t>48 timer</t>
  </si>
  <si>
    <t>Alle prøver er tatt 9. og 10. februar. Sentrifugert, avpipettert og frosset etter 0-48 timer. Alle prøver er analysert den 20. februar.</t>
  </si>
  <si>
    <t>Romtemperatur</t>
  </si>
  <si>
    <t xml:space="preserve"> -20 °C</t>
  </si>
  <si>
    <t>2000 G</t>
  </si>
  <si>
    <t>15 min</t>
  </si>
  <si>
    <t>Noen verdier mangler. Dette er fordi det av enkelte pasienter ble tatt færre prøver pga vanskelig prøvetaking.</t>
  </si>
  <si>
    <t>Halvparten av prøvene er tatt av marevaniserte pasienter, halvparten er uten marevan. De marveniserte pasientene har høyere APTT-verdi, og også dårligere holdbarhet.</t>
  </si>
  <si>
    <t>Alle gjennomsnittsverdier (røde punkter) med konfindensintervall er utenfor kravene for tillatt bias (røde linjer) fra og med 12 timer.</t>
  </si>
  <si>
    <t xml:space="preserve">Etter 8 timer er alle enkeltverdier (blå punkter) innenfor kravene for tillatt totalfeil (blå linjer), med unntak av et. Dette gjør også at konfidensintevallet til </t>
  </si>
  <si>
    <t>og alle gjennomsnittsverdier (røde punkter) med konfindensintervall er innenfor kravene for tillatt bias (røde linjer).</t>
  </si>
  <si>
    <t>gjennomsnittsverdier ligger litt over grensen. Dersom denne ene prøven blir fjernet, er alle enkeltverdier (blå punkter) ligger innenfor kravene for tillatt totalfeil (blå linjer),</t>
  </si>
  <si>
    <t>Holdbarheten til APTT i romtemperatur kan settes til 8 timer</t>
  </si>
  <si>
    <t>Dade Actin FLS Activated PTT Reagent fra Siemens</t>
  </si>
  <si>
    <t xml:space="preserve">Alle 0-prøver er først analysert, og så avpipettert og frosset, senere tint og analysert. Det var ingen differanse i disse to analyseringene. </t>
  </si>
  <si>
    <t>Frysingen har derfor ingen effekt på selve resultatene.</t>
  </si>
  <si>
    <t>Ja</t>
  </si>
  <si>
    <t>Ingen transportformer testet</t>
  </si>
  <si>
    <t xml:space="preserve">Kravene fra tillatt bias og tillatt totalfeil er funnet fra Westgards database over ønskelig biologisk variasjon. Innen- og mellom-individ biologisk variasjon er i denne databasen svært liten, og kravene blir derfor vanskelig å oppnå. </t>
  </si>
  <si>
    <t xml:space="preserve">Ut i fra en klinisk vurdering kan man argumentere for en holdbarhet utover 8 timer, da endringen i verdi for APTT over tid er liten. </t>
  </si>
  <si>
    <t>Dato og signatur: 23/8-21, Kine N. Svendsen (fagbioingeniør) &amp; Øyvind Skadberg (avdelingsoverlege).</t>
  </si>
  <si>
    <t>Holdbarhet til APTT i romtemperatur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</si>
</sst>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164" fontId="10" fillId="0" borderId="17" xfId="0" applyNumberFormat="1" applyFont="1" applyBorder="1" applyAlignment="1" applyProtection="1">
      <alignment horizontal="right"/>
      <protection locked="0"/>
    </xf>
    <xf numFmtId="164" fontId="10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4" fillId="4" borderId="0" xfId="0" applyFont="1" applyFill="1"/>
    <xf numFmtId="0" fontId="15" fillId="5" borderId="24" xfId="0" applyFont="1" applyFill="1" applyBorder="1"/>
    <xf numFmtId="0" fontId="0" fillId="5" borderId="25" xfId="0" applyFill="1" applyBorder="1" applyAlignment="1"/>
    <xf numFmtId="0" fontId="0" fillId="5" borderId="26" xfId="0" applyFill="1" applyBorder="1" applyAlignment="1"/>
    <xf numFmtId="0" fontId="0" fillId="5" borderId="27" xfId="0" applyFill="1" applyBorder="1" applyAlignment="1"/>
    <xf numFmtId="0" fontId="16" fillId="5" borderId="24" xfId="0" applyFont="1" applyFill="1" applyBorder="1"/>
    <xf numFmtId="0" fontId="17" fillId="4" borderId="0" xfId="0" applyFont="1" applyFill="1"/>
    <xf numFmtId="0" fontId="18" fillId="4" borderId="0" xfId="0" applyFont="1" applyFill="1"/>
    <xf numFmtId="0" fontId="17" fillId="5" borderId="0" xfId="0" applyFont="1" applyFill="1"/>
    <xf numFmtId="0" fontId="19" fillId="4" borderId="0" xfId="0" applyFont="1" applyFill="1"/>
    <xf numFmtId="0" fontId="20" fillId="4" borderId="0" xfId="0" applyFont="1" applyFill="1"/>
    <xf numFmtId="0" fontId="20" fillId="5" borderId="24" xfId="0" applyFont="1" applyFill="1" applyBorder="1"/>
    <xf numFmtId="0" fontId="20" fillId="4" borderId="0" xfId="0" applyFont="1" applyFill="1" applyBorder="1"/>
    <xf numFmtId="0" fontId="20" fillId="5" borderId="24" xfId="0" applyFont="1" applyFill="1" applyBorder="1" applyAlignment="1">
      <alignment horizontal="center"/>
    </xf>
    <xf numFmtId="0" fontId="20" fillId="6" borderId="24" xfId="0" applyFont="1" applyFill="1" applyBorder="1"/>
    <xf numFmtId="0" fontId="20" fillId="6" borderId="25" xfId="0" applyFont="1" applyFill="1" applyBorder="1" applyAlignment="1"/>
    <xf numFmtId="0" fontId="20" fillId="6" borderId="27" xfId="0" applyFont="1" applyFill="1" applyBorder="1" applyAlignment="1"/>
    <xf numFmtId="0" fontId="20" fillId="6" borderId="25" xfId="0" applyFont="1" applyFill="1" applyBorder="1"/>
    <xf numFmtId="0" fontId="20" fillId="6" borderId="26" xfId="0" applyFont="1" applyFill="1" applyBorder="1"/>
    <xf numFmtId="0" fontId="20" fillId="6" borderId="27" xfId="0" applyFont="1" applyFill="1" applyBorder="1"/>
    <xf numFmtId="0" fontId="21" fillId="6" borderId="24" xfId="0" applyFont="1" applyFill="1" applyBorder="1"/>
    <xf numFmtId="0" fontId="20" fillId="6" borderId="29" xfId="0" applyFont="1" applyFill="1" applyBorder="1"/>
    <xf numFmtId="0" fontId="20" fillId="6" borderId="30" xfId="0" applyFont="1" applyFill="1" applyBorder="1"/>
    <xf numFmtId="0" fontId="20" fillId="6" borderId="31" xfId="0" applyFont="1" applyFill="1" applyBorder="1"/>
    <xf numFmtId="0" fontId="20" fillId="6" borderId="32" xfId="0" applyFont="1" applyFill="1" applyBorder="1"/>
    <xf numFmtId="0" fontId="20" fillId="6" borderId="23" xfId="0" applyFont="1" applyFill="1" applyBorder="1"/>
    <xf numFmtId="0" fontId="20" fillId="6" borderId="33" xfId="0" applyFont="1" applyFill="1" applyBorder="1"/>
    <xf numFmtId="0" fontId="20" fillId="6" borderId="34" xfId="0" applyFont="1" applyFill="1" applyBorder="1"/>
    <xf numFmtId="0" fontId="14" fillId="5" borderId="41" xfId="0" applyFont="1" applyFill="1" applyBorder="1"/>
    <xf numFmtId="0" fontId="0" fillId="5" borderId="42" xfId="0" applyFill="1" applyBorder="1"/>
    <xf numFmtId="0" fontId="0" fillId="5" borderId="43" xfId="0" applyFill="1" applyBorder="1"/>
    <xf numFmtId="0" fontId="0" fillId="5" borderId="44" xfId="0" applyFill="1" applyBorder="1"/>
    <xf numFmtId="0" fontId="0" fillId="5" borderId="0" xfId="0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48" xfId="0" applyFill="1" applyBorder="1"/>
    <xf numFmtId="0" fontId="22" fillId="4" borderId="0" xfId="0" applyFont="1" applyFill="1"/>
    <xf numFmtId="0" fontId="22" fillId="5" borderId="41" xfId="0" applyFont="1" applyFill="1" applyBorder="1"/>
    <xf numFmtId="0" fontId="24" fillId="0" borderId="24" xfId="0" applyFont="1" applyBorder="1" applyAlignment="1">
      <alignment vertical="center"/>
    </xf>
    <xf numFmtId="0" fontId="8" fillId="5" borderId="44" xfId="0" applyFont="1" applyFill="1" applyBorder="1"/>
    <xf numFmtId="0" fontId="23" fillId="4" borderId="0" xfId="0" applyFont="1" applyFill="1" applyAlignment="1">
      <alignment horizontal="center"/>
    </xf>
    <xf numFmtId="17" fontId="0" fillId="5" borderId="25" xfId="0" applyNumberForma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0" fillId="5" borderId="25" xfId="0" applyFont="1" applyFill="1" applyBorder="1" applyAlignment="1">
      <alignment horizontal="center"/>
    </xf>
    <xf numFmtId="0" fontId="20" fillId="5" borderId="26" xfId="0" applyFont="1" applyFill="1" applyBorder="1" applyAlignment="1">
      <alignment horizontal="center"/>
    </xf>
    <xf numFmtId="0" fontId="20" fillId="5" borderId="27" xfId="0" applyFont="1" applyFill="1" applyBorder="1" applyAlignment="1">
      <alignment horizontal="center"/>
    </xf>
    <xf numFmtId="0" fontId="20" fillId="5" borderId="35" xfId="0" applyFont="1" applyFill="1" applyBorder="1" applyAlignment="1">
      <alignment horizontal="center" wrapText="1"/>
    </xf>
    <xf numFmtId="0" fontId="20" fillId="5" borderId="28" xfId="0" applyFont="1" applyFill="1" applyBorder="1" applyAlignment="1">
      <alignment horizontal="center" wrapText="1"/>
    </xf>
    <xf numFmtId="0" fontId="20" fillId="5" borderId="36" xfId="0" applyFont="1" applyFill="1" applyBorder="1" applyAlignment="1">
      <alignment horizontal="center" wrapText="1"/>
    </xf>
    <xf numFmtId="0" fontId="20" fillId="5" borderId="37" xfId="0" applyFont="1" applyFill="1" applyBorder="1" applyAlignment="1">
      <alignment horizontal="center" wrapText="1"/>
    </xf>
    <xf numFmtId="0" fontId="20" fillId="5" borderId="38" xfId="0" applyFont="1" applyFill="1" applyBorder="1" applyAlignment="1">
      <alignment horizontal="center" wrapText="1"/>
    </xf>
    <xf numFmtId="0" fontId="20" fillId="5" borderId="39" xfId="0" applyFont="1" applyFill="1" applyBorder="1" applyAlignment="1">
      <alignment horizontal="center" wrapText="1"/>
    </xf>
    <xf numFmtId="0" fontId="20" fillId="5" borderId="49" xfId="0" applyFont="1" applyFill="1" applyBorder="1" applyAlignment="1">
      <alignment horizontal="center"/>
    </xf>
    <xf numFmtId="0" fontId="20" fillId="5" borderId="50" xfId="0" applyFont="1" applyFill="1" applyBorder="1" applyAlignment="1">
      <alignment horizontal="center"/>
    </xf>
    <xf numFmtId="0" fontId="20" fillId="5" borderId="8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0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38" xfId="0" applyFont="1" applyFill="1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</cellXfs>
  <cellStyles count="2">
    <cellStyle name="Hyperkobling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Data!$B$8:$J$8</c:f>
              <c:numCache>
                <c:formatCode>General</c:formatCode>
                <c:ptCount val="9"/>
                <c:pt idx="0">
                  <c:v>27.8</c:v>
                </c:pt>
                <c:pt idx="1">
                  <c:v>28.4</c:v>
                </c:pt>
                <c:pt idx="2">
                  <c:v>30.1</c:v>
                </c:pt>
                <c:pt idx="3">
                  <c:v>29.5</c:v>
                </c:pt>
                <c:pt idx="4">
                  <c:v>29.9</c:v>
                </c:pt>
                <c:pt idx="5">
                  <c:v>30.3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DE-4C35-BC91-14D63D86D60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Data!$B$9:$J$9</c:f>
              <c:numCache>
                <c:formatCode>General</c:formatCode>
                <c:ptCount val="9"/>
                <c:pt idx="0">
                  <c:v>24.2</c:v>
                </c:pt>
                <c:pt idx="1">
                  <c:v>23.5</c:v>
                </c:pt>
                <c:pt idx="2">
                  <c:v>24.5</c:v>
                </c:pt>
                <c:pt idx="3">
                  <c:v>25.5</c:v>
                </c:pt>
                <c:pt idx="4">
                  <c:v>27.7</c:v>
                </c:pt>
                <c:pt idx="5">
                  <c:v>24.6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DE-4C35-BC91-14D63D86D608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Data!$B$10:$J$10</c:f>
              <c:numCache>
                <c:formatCode>General</c:formatCode>
                <c:ptCount val="9"/>
                <c:pt idx="0">
                  <c:v>45.2</c:v>
                </c:pt>
                <c:pt idx="3">
                  <c:v>47.4</c:v>
                </c:pt>
                <c:pt idx="5">
                  <c:v>48.1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DE-4C35-BC91-14D63D86D60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Data!$B$11:$J$11</c:f>
              <c:numCache>
                <c:formatCode>General</c:formatCode>
                <c:ptCount val="9"/>
                <c:pt idx="0">
                  <c:v>34.9</c:v>
                </c:pt>
                <c:pt idx="1">
                  <c:v>35.299999999999997</c:v>
                </c:pt>
                <c:pt idx="2">
                  <c:v>35.5</c:v>
                </c:pt>
                <c:pt idx="3">
                  <c:v>36.700000000000003</c:v>
                </c:pt>
                <c:pt idx="4">
                  <c:v>36.799999999999997</c:v>
                </c:pt>
                <c:pt idx="5">
                  <c:v>38.6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DE-4C35-BC91-14D63D86D60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Data!$B$12:$J$12</c:f>
              <c:numCache>
                <c:formatCode>General</c:formatCode>
                <c:ptCount val="9"/>
                <c:pt idx="0">
                  <c:v>40.6</c:v>
                </c:pt>
                <c:pt idx="1">
                  <c:v>41</c:v>
                </c:pt>
                <c:pt idx="2">
                  <c:v>44</c:v>
                </c:pt>
                <c:pt idx="3">
                  <c:v>44.3</c:v>
                </c:pt>
                <c:pt idx="4">
                  <c:v>46.7</c:v>
                </c:pt>
                <c:pt idx="5">
                  <c:v>47.8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DE-4C35-BC91-14D63D86D608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Data!$B$13:$J$13</c:f>
              <c:numCache>
                <c:formatCode>General</c:formatCode>
                <c:ptCount val="9"/>
                <c:pt idx="0">
                  <c:v>43.1</c:v>
                </c:pt>
                <c:pt idx="1">
                  <c:v>46</c:v>
                </c:pt>
                <c:pt idx="2">
                  <c:v>46.5</c:v>
                </c:pt>
                <c:pt idx="3">
                  <c:v>49</c:v>
                </c:pt>
                <c:pt idx="4">
                  <c:v>50.7</c:v>
                </c:pt>
                <c:pt idx="5">
                  <c:v>50.6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DE-4C35-BC91-14D63D86D608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Data!$B$14:$J$14</c:f>
              <c:numCache>
                <c:formatCode>General</c:formatCode>
                <c:ptCount val="9"/>
                <c:pt idx="0">
                  <c:v>27.1</c:v>
                </c:pt>
                <c:pt idx="1">
                  <c:v>26.8</c:v>
                </c:pt>
                <c:pt idx="2">
                  <c:v>27.3</c:v>
                </c:pt>
                <c:pt idx="3">
                  <c:v>27.6</c:v>
                </c:pt>
                <c:pt idx="4">
                  <c:v>28.1</c:v>
                </c:pt>
                <c:pt idx="5">
                  <c:v>28.2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DE-4C35-BC91-14D63D86D608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Data!$B$15:$J$15</c:f>
              <c:numCache>
                <c:formatCode>General</c:formatCode>
                <c:ptCount val="9"/>
                <c:pt idx="0">
                  <c:v>63.5</c:v>
                </c:pt>
                <c:pt idx="1">
                  <c:v>65.5</c:v>
                </c:pt>
                <c:pt idx="2">
                  <c:v>65.8</c:v>
                </c:pt>
                <c:pt idx="3">
                  <c:v>68</c:v>
                </c:pt>
                <c:pt idx="4">
                  <c:v>67.5</c:v>
                </c:pt>
                <c:pt idx="5">
                  <c:v>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DE-4C35-BC91-14D63D86D608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Data!$B$16:$J$16</c:f>
              <c:numCache>
                <c:formatCode>General</c:formatCode>
                <c:ptCount val="9"/>
                <c:pt idx="0">
                  <c:v>39</c:v>
                </c:pt>
                <c:pt idx="1">
                  <c:v>40</c:v>
                </c:pt>
                <c:pt idx="2">
                  <c:v>40.700000000000003</c:v>
                </c:pt>
                <c:pt idx="3">
                  <c:v>42.4</c:v>
                </c:pt>
                <c:pt idx="4">
                  <c:v>44.4</c:v>
                </c:pt>
                <c:pt idx="5">
                  <c:v>44.7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DE-4C35-BC91-14D63D86D608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Data!$B$17:$J$17</c:f>
              <c:numCache>
                <c:formatCode>General</c:formatCode>
                <c:ptCount val="9"/>
                <c:pt idx="0">
                  <c:v>41.8</c:v>
                </c:pt>
                <c:pt idx="2">
                  <c:v>48.3</c:v>
                </c:pt>
                <c:pt idx="3">
                  <c:v>50.4</c:v>
                </c:pt>
                <c:pt idx="4">
                  <c:v>50.3</c:v>
                </c:pt>
                <c:pt idx="5">
                  <c:v>49.4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DE-4C35-BC91-14D63D86D608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Data!$B$18:$J$18</c:f>
              <c:numCache>
                <c:formatCode>General</c:formatCode>
                <c:ptCount val="9"/>
                <c:pt idx="0">
                  <c:v>37</c:v>
                </c:pt>
                <c:pt idx="1">
                  <c:v>38.1</c:v>
                </c:pt>
                <c:pt idx="2">
                  <c:v>38.5</c:v>
                </c:pt>
                <c:pt idx="3">
                  <c:v>39.299999999999997</c:v>
                </c:pt>
                <c:pt idx="4">
                  <c:v>39.6</c:v>
                </c:pt>
                <c:pt idx="5">
                  <c:v>39.9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CDE-4C35-BC91-14D63D86D608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Data!$B$19:$J$19</c:f>
              <c:numCache>
                <c:formatCode>General</c:formatCode>
                <c:ptCount val="9"/>
                <c:pt idx="0">
                  <c:v>40.799999999999997</c:v>
                </c:pt>
                <c:pt idx="1">
                  <c:v>42.1</c:v>
                </c:pt>
                <c:pt idx="2">
                  <c:v>42.4</c:v>
                </c:pt>
                <c:pt idx="3">
                  <c:v>43.9</c:v>
                </c:pt>
                <c:pt idx="4">
                  <c:v>43.3</c:v>
                </c:pt>
                <c:pt idx="5">
                  <c:v>44.4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CDE-4C35-BC91-14D63D86D608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Data!$B$20:$J$20</c:f>
              <c:numCache>
                <c:formatCode>General</c:formatCode>
                <c:ptCount val="9"/>
                <c:pt idx="0">
                  <c:v>33.299999999999997</c:v>
                </c:pt>
                <c:pt idx="2">
                  <c:v>33.799999999999997</c:v>
                </c:pt>
                <c:pt idx="3">
                  <c:v>33.9</c:v>
                </c:pt>
                <c:pt idx="5">
                  <c:v>34.700000000000003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CDE-4C35-BC91-14D63D86D608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Data!$B$21:$J$21</c:f>
              <c:numCache>
                <c:formatCode>General</c:formatCode>
                <c:ptCount val="9"/>
                <c:pt idx="0">
                  <c:v>41.7</c:v>
                </c:pt>
                <c:pt idx="2">
                  <c:v>46.3</c:v>
                </c:pt>
                <c:pt idx="3">
                  <c:v>48.9</c:v>
                </c:pt>
                <c:pt idx="4">
                  <c:v>46.4</c:v>
                </c:pt>
                <c:pt idx="5">
                  <c:v>47.1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CDE-4C35-BC91-14D63D86D608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Data!$B$22:$J$22</c:f>
              <c:numCache>
                <c:formatCode>General</c:formatCode>
                <c:ptCount val="9"/>
                <c:pt idx="0">
                  <c:v>30.3</c:v>
                </c:pt>
                <c:pt idx="2">
                  <c:v>30.8</c:v>
                </c:pt>
                <c:pt idx="3">
                  <c:v>31.1</c:v>
                </c:pt>
                <c:pt idx="4">
                  <c:v>31.9</c:v>
                </c:pt>
                <c:pt idx="5">
                  <c:v>31.3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CDE-4C35-BC91-14D63D86D608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Data!$B$23:$J$23</c:f>
              <c:numCache>
                <c:formatCode>General</c:formatCode>
                <c:ptCount val="9"/>
                <c:pt idx="0">
                  <c:v>27.3</c:v>
                </c:pt>
                <c:pt idx="1">
                  <c:v>27.8</c:v>
                </c:pt>
                <c:pt idx="2">
                  <c:v>27.9</c:v>
                </c:pt>
                <c:pt idx="3">
                  <c:v>29.4</c:v>
                </c:pt>
                <c:pt idx="4">
                  <c:v>29.2</c:v>
                </c:pt>
                <c:pt idx="5">
                  <c:v>29.5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CDE-4C35-BC91-14D63D86D608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Data!$B$24:$J$24</c:f>
              <c:numCache>
                <c:formatCode>General</c:formatCode>
                <c:ptCount val="9"/>
                <c:pt idx="0">
                  <c:v>26.5</c:v>
                </c:pt>
                <c:pt idx="1">
                  <c:v>26.9</c:v>
                </c:pt>
                <c:pt idx="2">
                  <c:v>27.2</c:v>
                </c:pt>
                <c:pt idx="3">
                  <c:v>27.9</c:v>
                </c:pt>
                <c:pt idx="4">
                  <c:v>28.4</c:v>
                </c:pt>
                <c:pt idx="5">
                  <c:v>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CDE-4C35-BC91-14D63D86D608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Data!$B$25:$J$25</c:f>
              <c:numCache>
                <c:formatCode>General</c:formatCode>
                <c:ptCount val="9"/>
                <c:pt idx="0">
                  <c:v>29.6</c:v>
                </c:pt>
                <c:pt idx="1">
                  <c:v>29.6</c:v>
                </c:pt>
                <c:pt idx="2">
                  <c:v>29.7</c:v>
                </c:pt>
                <c:pt idx="3">
                  <c:v>29.9</c:v>
                </c:pt>
                <c:pt idx="4">
                  <c:v>30.2</c:v>
                </c:pt>
                <c:pt idx="5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CDE-4C35-BC91-14D63D86D608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Data!$B$26:$J$26</c:f>
              <c:numCache>
                <c:formatCode>General</c:formatCode>
                <c:ptCount val="9"/>
                <c:pt idx="0">
                  <c:v>26.8</c:v>
                </c:pt>
                <c:pt idx="1">
                  <c:v>27.5</c:v>
                </c:pt>
                <c:pt idx="2">
                  <c:v>27.7</c:v>
                </c:pt>
                <c:pt idx="3">
                  <c:v>28.4</c:v>
                </c:pt>
                <c:pt idx="4">
                  <c:v>28.4</c:v>
                </c:pt>
                <c:pt idx="5">
                  <c:v>28.5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CDE-4C35-BC91-14D63D86D608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Data!$B$27:$J$27</c:f>
              <c:numCache>
                <c:formatCode>0.0</c:formatCode>
                <c:ptCount val="9"/>
                <c:pt idx="0">
                  <c:v>28.2</c:v>
                </c:pt>
                <c:pt idx="2">
                  <c:v>29.1</c:v>
                </c:pt>
                <c:pt idx="3">
                  <c:v>29.6</c:v>
                </c:pt>
                <c:pt idx="4">
                  <c:v>29.7</c:v>
                </c:pt>
                <c:pt idx="5" formatCode="General">
                  <c:v>29.2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CDE-4C35-BC91-14D63D86D608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  <c:pt idx="0">
                  <c:v>28.3</c:v>
                </c:pt>
                <c:pt idx="1">
                  <c:v>28.8</c:v>
                </c:pt>
                <c:pt idx="2">
                  <c:v>29.4</c:v>
                </c:pt>
                <c:pt idx="3">
                  <c:v>29.6</c:v>
                </c:pt>
                <c:pt idx="4">
                  <c:v>29.9</c:v>
                </c:pt>
                <c:pt idx="5" formatCode="General">
                  <c:v>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CDE-4C35-BC91-14D63D86D608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  <c:pt idx="0">
                  <c:v>25.2</c:v>
                </c:pt>
                <c:pt idx="1">
                  <c:v>26.1</c:v>
                </c:pt>
                <c:pt idx="2">
                  <c:v>25.6</c:v>
                </c:pt>
                <c:pt idx="3">
                  <c:v>25.8</c:v>
                </c:pt>
                <c:pt idx="4">
                  <c:v>25.9</c:v>
                </c:pt>
                <c:pt idx="5" formatCode="General">
                  <c:v>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CDE-4C35-BC91-14D63D86D608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  <c:pt idx="0">
                  <c:v>27.7</c:v>
                </c:pt>
                <c:pt idx="1">
                  <c:v>27.1</c:v>
                </c:pt>
                <c:pt idx="2">
                  <c:v>28</c:v>
                </c:pt>
                <c:pt idx="3">
                  <c:v>28.5</c:v>
                </c:pt>
                <c:pt idx="4">
                  <c:v>29.3</c:v>
                </c:pt>
                <c:pt idx="5" formatCode="General">
                  <c:v>29.4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CDE-4C35-BC91-14D63D86D608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CDE-4C35-BC91-14D63D86D608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DE-4C35-BC91-14D63D86D608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CDE-4C35-BC91-14D63D86D608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CDE-4C35-BC91-14D63D86D608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CDE-4C35-BC91-14D63D86D608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CDE-4C35-BC91-14D63D86D608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CDE-4C35-BC91-14D63D86D608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CDE-4C35-BC91-14D63D86D608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CDE-4C35-BC91-14D63D86D608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CDE-4C35-BC91-14D63D86D608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CDE-4C35-BC91-14D63D86D608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CDE-4C35-BC91-14D63D86D608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CDE-4C35-BC91-14D63D86D608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CDE-4C35-BC91-14D63D86D608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CDE-4C35-BC91-14D63D86D608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CDE-4C35-BC91-14D63D86D608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CDE-4C35-BC91-14D63D86D608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CDE-4C35-BC91-14D63D86D608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CDE-4C35-BC91-14D63D86D608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CDE-4C35-BC91-14D63D86D608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CDE-4C35-BC91-14D63D86D608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CDE-4C35-BC91-14D63D86D608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CDE-4C35-BC91-14D63D86D608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CDE-4C35-BC91-14D63D86D608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CDE-4C35-BC91-14D63D86D608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CDE-4C35-BC91-14D63D86D608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CDE-4C35-BC91-14D63D86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150008"/>
        <c:axId val="249669360"/>
      </c:scatterChart>
      <c:valAx>
        <c:axId val="308150008"/>
        <c:scaling>
          <c:orientation val="minMax"/>
          <c:max val="5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9360"/>
        <c:crosses val="autoZero"/>
        <c:crossBetween val="midCat"/>
      </c:valAx>
      <c:valAx>
        <c:axId val="249669360"/>
        <c:scaling>
          <c:orientation val="minMax"/>
          <c:max val="70"/>
          <c:min val="2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08150008"/>
        <c:crosses val="autoZero"/>
        <c:crossBetween val="midCat"/>
        <c:majorUnit val="5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102.15827338129495</c:v>
                </c:pt>
                <c:pt idx="2">
                  <c:v>108.27338129496403</c:v>
                </c:pt>
                <c:pt idx="3">
                  <c:v>106.11510791366908</c:v>
                </c:pt>
                <c:pt idx="4">
                  <c:v>107.55395683453237</c:v>
                </c:pt>
                <c:pt idx="5">
                  <c:v>108.99280575539569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9D-4AB7-A0D2-ED20B83AE14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97.107438016528931</c:v>
                </c:pt>
                <c:pt idx="2">
                  <c:v>101.2396694214876</c:v>
                </c:pt>
                <c:pt idx="3">
                  <c:v>105.37190082644628</c:v>
                </c:pt>
                <c:pt idx="4">
                  <c:v>114.46280991735537</c:v>
                </c:pt>
                <c:pt idx="5">
                  <c:v>101.65289256198349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9D-4AB7-A0D2-ED20B83AE147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104.86725663716814</c:v>
                </c:pt>
                <c:pt idx="4">
                  <c:v>0</c:v>
                </c:pt>
                <c:pt idx="5">
                  <c:v>106.41592920353982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9D-4AB7-A0D2-ED20B83AE147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101.14613180515759</c:v>
                </c:pt>
                <c:pt idx="2">
                  <c:v>101.71919770773638</c:v>
                </c:pt>
                <c:pt idx="3">
                  <c:v>105.15759312320918</c:v>
                </c:pt>
                <c:pt idx="4">
                  <c:v>105.44412607449856</c:v>
                </c:pt>
                <c:pt idx="5">
                  <c:v>110.60171919770774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9D-4AB7-A0D2-ED20B83AE147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100.98522167487684</c:v>
                </c:pt>
                <c:pt idx="2">
                  <c:v>108.37438423645321</c:v>
                </c:pt>
                <c:pt idx="3">
                  <c:v>109.11330049261083</c:v>
                </c:pt>
                <c:pt idx="4">
                  <c:v>115.02463054187193</c:v>
                </c:pt>
                <c:pt idx="5">
                  <c:v>117.73399014778323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9D-4AB7-A0D2-ED20B83AE147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106.72853828306263</c:v>
                </c:pt>
                <c:pt idx="2">
                  <c:v>107.88863109048722</c:v>
                </c:pt>
                <c:pt idx="3">
                  <c:v>113.6890951276102</c:v>
                </c:pt>
                <c:pt idx="4">
                  <c:v>117.63341067285383</c:v>
                </c:pt>
                <c:pt idx="5">
                  <c:v>117.40139211136891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9D-4AB7-A0D2-ED20B83AE147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98.892988929889299</c:v>
                </c:pt>
                <c:pt idx="2">
                  <c:v>100.7380073800738</c:v>
                </c:pt>
                <c:pt idx="3">
                  <c:v>101.8450184501845</c:v>
                </c:pt>
                <c:pt idx="4">
                  <c:v>103.69003690036899</c:v>
                </c:pt>
                <c:pt idx="5">
                  <c:v>104.0590405904059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9D-4AB7-A0D2-ED20B83AE147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103.14960629921259</c:v>
                </c:pt>
                <c:pt idx="2">
                  <c:v>103.62204724409447</c:v>
                </c:pt>
                <c:pt idx="3">
                  <c:v>107.08661417322836</c:v>
                </c:pt>
                <c:pt idx="4">
                  <c:v>106.29921259842521</c:v>
                </c:pt>
                <c:pt idx="5">
                  <c:v>107.08661417322836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9D-4AB7-A0D2-ED20B83AE147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102.56410256410255</c:v>
                </c:pt>
                <c:pt idx="2">
                  <c:v>104.35897435897436</c:v>
                </c:pt>
                <c:pt idx="3">
                  <c:v>108.71794871794872</c:v>
                </c:pt>
                <c:pt idx="4">
                  <c:v>113.84615384615384</c:v>
                </c:pt>
                <c:pt idx="5">
                  <c:v>114.61538461538463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29D-4AB7-A0D2-ED20B83AE147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115.55023923444976</c:v>
                </c:pt>
                <c:pt idx="3">
                  <c:v>120.57416267942584</c:v>
                </c:pt>
                <c:pt idx="4">
                  <c:v>120.33492822966507</c:v>
                </c:pt>
                <c:pt idx="5">
                  <c:v>118.18181818181819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29D-4AB7-A0D2-ED20B83AE147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102.97297297297298</c:v>
                </c:pt>
                <c:pt idx="2">
                  <c:v>104.05405405405406</c:v>
                </c:pt>
                <c:pt idx="3">
                  <c:v>106.21621621621622</c:v>
                </c:pt>
                <c:pt idx="4">
                  <c:v>107.02702702702702</c:v>
                </c:pt>
                <c:pt idx="5">
                  <c:v>107.83783783783782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29D-4AB7-A0D2-ED20B83AE147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103.18627450980394</c:v>
                </c:pt>
                <c:pt idx="2">
                  <c:v>103.92156862745099</c:v>
                </c:pt>
                <c:pt idx="3">
                  <c:v>107.59803921568627</c:v>
                </c:pt>
                <c:pt idx="4">
                  <c:v>106.12745098039215</c:v>
                </c:pt>
                <c:pt idx="5">
                  <c:v>108.82352941176472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29D-4AB7-A0D2-ED20B83AE147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101.50150150150151</c:v>
                </c:pt>
                <c:pt idx="3">
                  <c:v>101.8018018018018</c:v>
                </c:pt>
                <c:pt idx="4">
                  <c:v>0</c:v>
                </c:pt>
                <c:pt idx="5">
                  <c:v>104.20420420420422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29D-4AB7-A0D2-ED20B83AE147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111.03117505995202</c:v>
                </c:pt>
                <c:pt idx="3">
                  <c:v>117.26618705035969</c:v>
                </c:pt>
                <c:pt idx="4">
                  <c:v>111.27098321342925</c:v>
                </c:pt>
                <c:pt idx="5">
                  <c:v>112.94964028776977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29D-4AB7-A0D2-ED20B83AE147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101.65016501650166</c:v>
                </c:pt>
                <c:pt idx="3">
                  <c:v>102.64026402640265</c:v>
                </c:pt>
                <c:pt idx="4">
                  <c:v>105.28052805280528</c:v>
                </c:pt>
                <c:pt idx="5">
                  <c:v>103.30033003300329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29D-4AB7-A0D2-ED20B83AE147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100</c:v>
                </c:pt>
                <c:pt idx="1">
                  <c:v>101.83150183150182</c:v>
                </c:pt>
                <c:pt idx="2">
                  <c:v>102.19780219780219</c:v>
                </c:pt>
                <c:pt idx="3">
                  <c:v>107.69230769230769</c:v>
                </c:pt>
                <c:pt idx="4">
                  <c:v>106.95970695970696</c:v>
                </c:pt>
                <c:pt idx="5">
                  <c:v>108.05860805860806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29D-4AB7-A0D2-ED20B83AE147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100</c:v>
                </c:pt>
                <c:pt idx="1">
                  <c:v>101.50943396226415</c:v>
                </c:pt>
                <c:pt idx="2">
                  <c:v>102.64150943396227</c:v>
                </c:pt>
                <c:pt idx="3">
                  <c:v>105.28301886792453</c:v>
                </c:pt>
                <c:pt idx="4">
                  <c:v>107.16981132075472</c:v>
                </c:pt>
                <c:pt idx="5">
                  <c:v>109.43396226415094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29D-4AB7-A0D2-ED20B83AE147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100.33783783783782</c:v>
                </c:pt>
                <c:pt idx="3">
                  <c:v>101.01351351351352</c:v>
                </c:pt>
                <c:pt idx="4">
                  <c:v>102.02702702702702</c:v>
                </c:pt>
                <c:pt idx="5">
                  <c:v>101.35135135135134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29D-4AB7-A0D2-ED20B83AE147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100</c:v>
                </c:pt>
                <c:pt idx="1">
                  <c:v>102.61194029850746</c:v>
                </c:pt>
                <c:pt idx="2">
                  <c:v>103.35820895522387</c:v>
                </c:pt>
                <c:pt idx="3">
                  <c:v>105.97014925373134</c:v>
                </c:pt>
                <c:pt idx="4">
                  <c:v>105.97014925373134</c:v>
                </c:pt>
                <c:pt idx="5">
                  <c:v>106.34328358208955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29D-4AB7-A0D2-ED20B83AE147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103.19148936170212</c:v>
                </c:pt>
                <c:pt idx="3">
                  <c:v>104.96453900709221</c:v>
                </c:pt>
                <c:pt idx="4">
                  <c:v>105.31914893617021</c:v>
                </c:pt>
                <c:pt idx="5">
                  <c:v>103.54609929078013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29D-4AB7-A0D2-ED20B83AE147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100</c:v>
                </c:pt>
                <c:pt idx="1">
                  <c:v>101.7667844522968</c:v>
                </c:pt>
                <c:pt idx="2">
                  <c:v>103.88692579505299</c:v>
                </c:pt>
                <c:pt idx="3">
                  <c:v>104.59363957597174</c:v>
                </c:pt>
                <c:pt idx="4">
                  <c:v>105.65371024734982</c:v>
                </c:pt>
                <c:pt idx="5">
                  <c:v>102.47349823321554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29D-4AB7-A0D2-ED20B83AE147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100</c:v>
                </c:pt>
                <c:pt idx="1">
                  <c:v>103.57142857142858</c:v>
                </c:pt>
                <c:pt idx="2">
                  <c:v>101.58730158730161</c:v>
                </c:pt>
                <c:pt idx="3">
                  <c:v>102.38095238095239</c:v>
                </c:pt>
                <c:pt idx="4">
                  <c:v>102.77777777777777</c:v>
                </c:pt>
                <c:pt idx="5">
                  <c:v>103.17460317460319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29D-4AB7-A0D2-ED20B83AE147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100</c:v>
                </c:pt>
                <c:pt idx="1">
                  <c:v>97.833935018050539</c:v>
                </c:pt>
                <c:pt idx="2">
                  <c:v>101.08303249097472</c:v>
                </c:pt>
                <c:pt idx="3">
                  <c:v>102.88808664259928</c:v>
                </c:pt>
                <c:pt idx="4">
                  <c:v>105.77617328519857</c:v>
                </c:pt>
                <c:pt idx="5">
                  <c:v>106.13718411552347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29D-4AB7-A0D2-ED20B83AE147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29D-4AB7-A0D2-ED20B83AE147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29D-4AB7-A0D2-ED20B83AE147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29D-4AB7-A0D2-ED20B83AE147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29D-4AB7-A0D2-ED20B83AE147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29D-4AB7-A0D2-ED20B83AE147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29D-4AB7-A0D2-ED20B83AE147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29D-4AB7-A0D2-ED20B83AE147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29D-4AB7-A0D2-ED20B83AE147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29D-4AB7-A0D2-ED20B83AE147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29D-4AB7-A0D2-ED20B83AE147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29D-4AB7-A0D2-ED20B83AE147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29D-4AB7-A0D2-ED20B83AE147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29D-4AB7-A0D2-ED20B83AE147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29D-4AB7-A0D2-ED20B83AE147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29D-4AB7-A0D2-ED20B83AE147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29D-4AB7-A0D2-ED20B83AE147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29D-4AB7-A0D2-ED20B83AE147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29D-4AB7-A0D2-ED20B83AE147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29D-4AB7-A0D2-ED20B83AE147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29D-4AB7-A0D2-ED20B83AE147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29D-4AB7-A0D2-ED20B83AE147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29D-4AB7-A0D2-ED20B83AE147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29D-4AB7-A0D2-ED20B83AE147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29D-4AB7-A0D2-ED20B83AE147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29D-4AB7-A0D2-ED20B83AE147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29D-4AB7-A0D2-ED20B83AE147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29D-4AB7-A0D2-ED20B83AE147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0.9710566514156368</c:v>
                  </c:pt>
                  <c:pt idx="2">
                    <c:v>1.3957805795961917</c:v>
                  </c:pt>
                  <c:pt idx="3">
                    <c:v>1.7279448790207321</c:v>
                  </c:pt>
                  <c:pt idx="4">
                    <c:v>1.8906140767060426</c:v>
                  </c:pt>
                  <c:pt idx="5">
                    <c:v>1.8468351799066542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0.9710566514156368</c:v>
                  </c:pt>
                  <c:pt idx="2">
                    <c:v>1.3957805795961917</c:v>
                  </c:pt>
                  <c:pt idx="3">
                    <c:v>1.7279448790207321</c:v>
                  </c:pt>
                  <c:pt idx="4">
                    <c:v>1.8906140767060426</c:v>
                  </c:pt>
                  <c:pt idx="5">
                    <c:v>1.8468351799066542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101.64803368064425</c:v>
                </c:pt>
                <c:pt idx="2">
                  <c:v>104.19123199491086</c:v>
                </c:pt>
                <c:pt idx="3">
                  <c:v>106.6455092776548</c:v>
                </c:pt>
                <c:pt idx="4">
                  <c:v>108.36422665224262</c:v>
                </c:pt>
                <c:pt idx="5">
                  <c:v>108.01633558189209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29D-4AB7-A0D2-ED20B83AE147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97.7</c:v>
                </c:pt>
                <c:pt idx="1">
                  <c:v>97.7</c:v>
                </c:pt>
                <c:pt idx="2">
                  <c:v>97.7</c:v>
                </c:pt>
                <c:pt idx="3">
                  <c:v>97.7</c:v>
                </c:pt>
                <c:pt idx="4">
                  <c:v>97.7</c:v>
                </c:pt>
                <c:pt idx="5">
                  <c:v>97.7</c:v>
                </c:pt>
                <c:pt idx="6">
                  <c:v>97.7</c:v>
                </c:pt>
                <c:pt idx="7">
                  <c:v>97.7</c:v>
                </c:pt>
                <c:pt idx="8">
                  <c:v>97.7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29D-4AB7-A0D2-ED20B83AE147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102.3</c:v>
                </c:pt>
                <c:pt idx="1">
                  <c:v>102.3</c:v>
                </c:pt>
                <c:pt idx="2">
                  <c:v>102.3</c:v>
                </c:pt>
                <c:pt idx="3">
                  <c:v>102.3</c:v>
                </c:pt>
                <c:pt idx="4">
                  <c:v>102.3</c:v>
                </c:pt>
                <c:pt idx="5">
                  <c:v>102.3</c:v>
                </c:pt>
                <c:pt idx="6">
                  <c:v>102.3</c:v>
                </c:pt>
                <c:pt idx="7">
                  <c:v>102.3</c:v>
                </c:pt>
                <c:pt idx="8">
                  <c:v>102.3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29D-4AB7-A0D2-ED20B83AE147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95.5</c:v>
                </c:pt>
                <c:pt idx="1">
                  <c:v>95.5</c:v>
                </c:pt>
                <c:pt idx="2">
                  <c:v>95.5</c:v>
                </c:pt>
                <c:pt idx="3">
                  <c:v>95.5</c:v>
                </c:pt>
                <c:pt idx="4">
                  <c:v>95.5</c:v>
                </c:pt>
                <c:pt idx="5">
                  <c:v>95.5</c:v>
                </c:pt>
                <c:pt idx="6">
                  <c:v>95.5</c:v>
                </c:pt>
                <c:pt idx="7">
                  <c:v>95.5</c:v>
                </c:pt>
                <c:pt idx="8">
                  <c:v>95.5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29D-4AB7-A0D2-ED20B83AE147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104.5</c:v>
                </c:pt>
                <c:pt idx="1">
                  <c:v>104.5</c:v>
                </c:pt>
                <c:pt idx="2">
                  <c:v>104.5</c:v>
                </c:pt>
                <c:pt idx="3">
                  <c:v>104.5</c:v>
                </c:pt>
                <c:pt idx="4">
                  <c:v>104.5</c:v>
                </c:pt>
                <c:pt idx="5">
                  <c:v>104.5</c:v>
                </c:pt>
                <c:pt idx="6">
                  <c:v>104.5</c:v>
                </c:pt>
                <c:pt idx="7">
                  <c:v>104.5</c:v>
                </c:pt>
                <c:pt idx="8">
                  <c:v>104.5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29D-4AB7-A0D2-ED20B83AE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665440"/>
        <c:axId val="249665832"/>
      </c:scatterChart>
      <c:valAx>
        <c:axId val="249665440"/>
        <c:scaling>
          <c:orientation val="minMax"/>
          <c:max val="5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832"/>
        <c:crosses val="autoZero"/>
        <c:crossBetween val="midCat"/>
      </c:valAx>
      <c:valAx>
        <c:axId val="249665832"/>
        <c:scaling>
          <c:orientation val="minMax"/>
          <c:min val="7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44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tabSelected="1" workbookViewId="0">
      <selection activeCell="K17" sqref="K17"/>
    </sheetView>
  </sheetViews>
  <sheetFormatPr baseColWidth="10" defaultColWidth="11.42578125" defaultRowHeight="12.75" x14ac:dyDescent="0.2"/>
  <cols>
    <col min="1" max="2" width="11.42578125" style="65"/>
    <col min="3" max="3" width="31.42578125" style="65" bestFit="1" customWidth="1"/>
    <col min="4" max="16384" width="11.42578125" style="65"/>
  </cols>
  <sheetData>
    <row r="3" spans="3:9" ht="57" customHeight="1" x14ac:dyDescent="0.6">
      <c r="C3" s="107" t="s">
        <v>43</v>
      </c>
      <c r="D3" s="107"/>
      <c r="E3" s="107"/>
      <c r="F3" s="107"/>
      <c r="G3" s="107"/>
      <c r="H3" s="107"/>
      <c r="I3" s="107"/>
    </row>
    <row r="5" spans="3:9" ht="34.5" x14ac:dyDescent="0.45">
      <c r="C5" s="66" t="s">
        <v>44</v>
      </c>
      <c r="D5" s="66" t="s">
        <v>51</v>
      </c>
    </row>
    <row r="8" spans="3:9" ht="25.5" customHeight="1" x14ac:dyDescent="0.3">
      <c r="C8" s="67" t="s">
        <v>45</v>
      </c>
      <c r="D8" s="68" t="s">
        <v>81</v>
      </c>
      <c r="E8" s="69"/>
      <c r="F8" s="69"/>
      <c r="G8" s="69"/>
      <c r="H8" s="69"/>
      <c r="I8" s="70"/>
    </row>
    <row r="9" spans="3:9" ht="26.25" customHeight="1" x14ac:dyDescent="0.3">
      <c r="C9" s="67" t="s">
        <v>46</v>
      </c>
      <c r="D9" s="108">
        <v>44228</v>
      </c>
      <c r="E9" s="109"/>
      <c r="F9" s="109"/>
      <c r="G9" s="109"/>
      <c r="H9" s="109"/>
      <c r="I9" s="110"/>
    </row>
    <row r="10" spans="3:9" ht="20.25" x14ac:dyDescent="0.3">
      <c r="C10" s="67" t="s">
        <v>47</v>
      </c>
      <c r="D10" s="111" t="s">
        <v>82</v>
      </c>
      <c r="E10" s="112"/>
      <c r="F10" s="112"/>
      <c r="G10" s="112"/>
      <c r="H10" s="112"/>
      <c r="I10" s="113"/>
    </row>
    <row r="11" spans="3:9" x14ac:dyDescent="0.2">
      <c r="C11" s="71" t="s">
        <v>48</v>
      </c>
      <c r="D11" s="114"/>
      <c r="E11" s="115"/>
      <c r="F11" s="115"/>
      <c r="G11" s="115"/>
      <c r="H11" s="115"/>
      <c r="I11" s="116"/>
    </row>
    <row r="12" spans="3:9" ht="25.5" customHeight="1" x14ac:dyDescent="0.3">
      <c r="C12" s="67" t="s">
        <v>49</v>
      </c>
      <c r="D12" s="117" t="s">
        <v>79</v>
      </c>
      <c r="E12" s="109"/>
      <c r="F12" s="109"/>
      <c r="G12" s="109"/>
      <c r="H12" s="109"/>
      <c r="I12" s="110"/>
    </row>
    <row r="13" spans="3:9" ht="24.75" customHeight="1" x14ac:dyDescent="0.3">
      <c r="C13" s="67" t="s">
        <v>50</v>
      </c>
      <c r="D13" s="117" t="s">
        <v>83</v>
      </c>
      <c r="E13" s="109"/>
      <c r="F13" s="109"/>
      <c r="G13" s="109"/>
      <c r="H13" s="109"/>
      <c r="I13" s="110"/>
    </row>
  </sheetData>
  <mergeCells count="5">
    <mergeCell ref="C3:I3"/>
    <mergeCell ref="D9:I9"/>
    <mergeCell ref="D10:I11"/>
    <mergeCell ref="D12:I12"/>
    <mergeCell ref="D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"/>
  <sheetViews>
    <sheetView workbookViewId="0">
      <selection activeCell="A22" sqref="A22"/>
    </sheetView>
  </sheetViews>
  <sheetFormatPr baseColWidth="10" defaultColWidth="11.42578125" defaultRowHeight="12.75" x14ac:dyDescent="0.2"/>
  <cols>
    <col min="1" max="1" width="57.42578125" style="73" customWidth="1"/>
    <col min="2" max="2" width="20.28515625" style="73" customWidth="1"/>
    <col min="3" max="3" width="13" style="73" customWidth="1"/>
    <col min="4" max="4" width="13.28515625" style="73" customWidth="1"/>
    <col min="5" max="5" width="13.42578125" style="73" customWidth="1"/>
    <col min="6" max="6" width="13.5703125" style="73" customWidth="1"/>
    <col min="7" max="7" width="13.7109375" style="73" bestFit="1" customWidth="1"/>
    <col min="8" max="16384" width="11.42578125" style="73"/>
  </cols>
  <sheetData>
    <row r="1" spans="1:7" ht="20.25" x14ac:dyDescent="0.3">
      <c r="A1" s="72" t="s">
        <v>41</v>
      </c>
      <c r="B1" s="72"/>
      <c r="C1" s="72"/>
      <c r="D1" s="72"/>
      <c r="E1" s="72"/>
      <c r="F1" s="72"/>
      <c r="G1" s="72"/>
    </row>
    <row r="2" spans="1:7" ht="20.25" x14ac:dyDescent="0.3">
      <c r="A2" s="74" t="s">
        <v>113</v>
      </c>
      <c r="B2" s="72"/>
      <c r="C2" s="72"/>
      <c r="D2" s="72"/>
      <c r="E2" s="72"/>
      <c r="F2" s="72"/>
      <c r="G2" s="72"/>
    </row>
    <row r="3" spans="1:7" ht="20.25" x14ac:dyDescent="0.3">
      <c r="A3" s="72" t="s">
        <v>52</v>
      </c>
      <c r="B3" s="75"/>
      <c r="C3" s="72"/>
      <c r="D3" s="72"/>
      <c r="E3" s="72"/>
      <c r="F3" s="72"/>
      <c r="G3" s="72"/>
    </row>
    <row r="4" spans="1:7" ht="15" x14ac:dyDescent="0.2">
      <c r="A4" s="76" t="s">
        <v>39</v>
      </c>
      <c r="B4" s="76"/>
      <c r="C4" s="76"/>
      <c r="D4" s="76"/>
      <c r="E4" s="76"/>
      <c r="F4" s="76"/>
      <c r="G4" s="76"/>
    </row>
    <row r="5" spans="1:7" ht="15" x14ac:dyDescent="0.2">
      <c r="A5" s="77" t="s">
        <v>84</v>
      </c>
      <c r="B5" s="78"/>
      <c r="C5" s="78"/>
      <c r="D5" s="78"/>
      <c r="E5" s="78"/>
      <c r="F5" s="78"/>
      <c r="G5" s="78"/>
    </row>
    <row r="6" spans="1:7" ht="15" x14ac:dyDescent="0.2">
      <c r="A6" s="76"/>
      <c r="B6" s="78"/>
      <c r="C6" s="78"/>
      <c r="D6" s="76"/>
      <c r="E6" s="76"/>
      <c r="F6" s="76"/>
      <c r="G6" s="76"/>
    </row>
    <row r="7" spans="1:7" ht="15" x14ac:dyDescent="0.2">
      <c r="A7" s="76" t="s">
        <v>40</v>
      </c>
      <c r="B7" s="78"/>
      <c r="C7" s="78"/>
      <c r="D7" s="78"/>
      <c r="E7" s="78"/>
      <c r="F7" s="78"/>
      <c r="G7" s="78"/>
    </row>
    <row r="8" spans="1:7" ht="15" x14ac:dyDescent="0.2">
      <c r="A8" s="77" t="s">
        <v>85</v>
      </c>
      <c r="B8" s="78"/>
      <c r="C8" s="78"/>
      <c r="D8" s="78"/>
      <c r="E8" s="78"/>
      <c r="F8" s="78"/>
      <c r="G8" s="78"/>
    </row>
    <row r="9" spans="1:7" ht="15" x14ac:dyDescent="0.2">
      <c r="A9" s="76"/>
      <c r="B9" s="78"/>
      <c r="C9" s="78"/>
      <c r="D9" s="78"/>
      <c r="E9" s="76"/>
      <c r="F9" s="76"/>
      <c r="G9" s="76"/>
    </row>
    <row r="10" spans="1:7" ht="15" x14ac:dyDescent="0.2">
      <c r="A10" s="76" t="s">
        <v>42</v>
      </c>
      <c r="B10" s="78"/>
      <c r="C10" s="78"/>
      <c r="D10" s="78"/>
      <c r="E10" s="78"/>
      <c r="F10" s="78"/>
      <c r="G10" s="78"/>
    </row>
    <row r="11" spans="1:7" ht="15" x14ac:dyDescent="0.2">
      <c r="A11" s="77" t="s">
        <v>105</v>
      </c>
      <c r="B11" s="78"/>
      <c r="C11" s="78"/>
      <c r="D11" s="78"/>
      <c r="E11" s="78"/>
      <c r="F11" s="78"/>
      <c r="G11" s="78"/>
    </row>
    <row r="12" spans="1:7" ht="15" x14ac:dyDescent="0.2">
      <c r="A12" s="76"/>
      <c r="B12" s="76"/>
      <c r="C12" s="76"/>
      <c r="D12" s="76"/>
      <c r="E12" s="76"/>
      <c r="F12" s="76"/>
      <c r="G12" s="76"/>
    </row>
    <row r="13" spans="1:7" ht="15" x14ac:dyDescent="0.2">
      <c r="A13" s="76" t="s">
        <v>33</v>
      </c>
      <c r="B13" s="76"/>
      <c r="C13" s="76"/>
      <c r="D13" s="76"/>
      <c r="E13" s="76"/>
      <c r="F13" s="76"/>
      <c r="G13" s="76"/>
    </row>
    <row r="14" spans="1:7" ht="15" x14ac:dyDescent="0.2">
      <c r="A14" s="79" t="s">
        <v>108</v>
      </c>
      <c r="B14" s="80" t="s">
        <v>30</v>
      </c>
      <c r="C14" s="80"/>
      <c r="D14" s="80"/>
      <c r="E14" s="76"/>
      <c r="F14" s="76"/>
      <c r="G14" s="76"/>
    </row>
    <row r="15" spans="1:7" ht="15" x14ac:dyDescent="0.2">
      <c r="A15" s="79"/>
      <c r="B15" s="80" t="s">
        <v>32</v>
      </c>
      <c r="C15" s="81"/>
      <c r="D15" s="82"/>
      <c r="E15" s="76"/>
      <c r="F15" s="76"/>
      <c r="G15" s="78"/>
    </row>
    <row r="16" spans="1:7" ht="15" x14ac:dyDescent="0.2">
      <c r="A16" s="79"/>
      <c r="B16" s="83" t="s">
        <v>31</v>
      </c>
      <c r="C16" s="84"/>
      <c r="D16" s="85"/>
      <c r="E16" s="76"/>
      <c r="F16" s="76"/>
      <c r="G16" s="76"/>
    </row>
    <row r="17" spans="1:7" ht="15" x14ac:dyDescent="0.2">
      <c r="A17" s="76"/>
      <c r="B17" s="76"/>
      <c r="C17" s="76"/>
      <c r="D17" s="76"/>
      <c r="E17" s="76"/>
      <c r="F17" s="76"/>
      <c r="G17" s="76"/>
    </row>
    <row r="18" spans="1:7" ht="15" x14ac:dyDescent="0.2">
      <c r="A18" s="76" t="s">
        <v>35</v>
      </c>
      <c r="B18" s="76"/>
      <c r="C18" s="76"/>
      <c r="D18" s="76"/>
      <c r="E18" s="76"/>
      <c r="F18" s="76"/>
      <c r="G18" s="76"/>
    </row>
    <row r="19" spans="1:7" ht="15" x14ac:dyDescent="0.2">
      <c r="A19" s="79"/>
      <c r="B19" s="80" t="s">
        <v>34</v>
      </c>
      <c r="C19" s="76"/>
      <c r="D19" s="76"/>
      <c r="E19" s="76"/>
      <c r="F19" s="76"/>
      <c r="G19" s="76"/>
    </row>
    <row r="20" spans="1:7" ht="15" x14ac:dyDescent="0.2">
      <c r="A20" s="79"/>
      <c r="B20" s="80" t="s">
        <v>37</v>
      </c>
      <c r="C20" s="76"/>
      <c r="D20" s="76"/>
      <c r="E20" s="76"/>
      <c r="F20" s="76"/>
      <c r="G20" s="76"/>
    </row>
    <row r="21" spans="1:7" ht="15" x14ac:dyDescent="0.2">
      <c r="A21" s="79"/>
      <c r="B21" s="80" t="s">
        <v>36</v>
      </c>
      <c r="C21" s="76"/>
      <c r="D21" s="76"/>
      <c r="E21" s="76"/>
      <c r="F21" s="76"/>
      <c r="G21" s="76"/>
    </row>
    <row r="22" spans="1:7" ht="15" x14ac:dyDescent="0.2">
      <c r="A22" s="79" t="s">
        <v>109</v>
      </c>
      <c r="B22" s="80" t="s">
        <v>38</v>
      </c>
      <c r="C22" s="76"/>
      <c r="D22" s="76"/>
      <c r="E22" s="76"/>
      <c r="F22" s="76"/>
      <c r="G22" s="76"/>
    </row>
    <row r="23" spans="1:7" ht="15" x14ac:dyDescent="0.2">
      <c r="A23" s="76"/>
      <c r="B23" s="76"/>
      <c r="C23" s="76"/>
      <c r="D23" s="76"/>
      <c r="E23" s="76"/>
      <c r="F23" s="76"/>
      <c r="G23" s="76"/>
    </row>
    <row r="24" spans="1:7" ht="15" x14ac:dyDescent="0.2">
      <c r="A24" s="76" t="s">
        <v>53</v>
      </c>
      <c r="B24" s="76"/>
      <c r="C24" s="76"/>
      <c r="D24" s="76"/>
      <c r="E24" s="76"/>
      <c r="F24" s="76"/>
      <c r="G24" s="76"/>
    </row>
    <row r="25" spans="1:7" ht="15.75" x14ac:dyDescent="0.25">
      <c r="A25" s="86" t="s">
        <v>54</v>
      </c>
      <c r="B25" s="80" t="s">
        <v>55</v>
      </c>
      <c r="C25" s="80" t="s">
        <v>56</v>
      </c>
      <c r="D25" s="80" t="s">
        <v>57</v>
      </c>
      <c r="E25" s="80" t="s">
        <v>58</v>
      </c>
      <c r="F25" s="80" t="s">
        <v>59</v>
      </c>
      <c r="G25" s="80" t="s">
        <v>60</v>
      </c>
    </row>
    <row r="26" spans="1:7" ht="15" x14ac:dyDescent="0.2">
      <c r="A26" s="80" t="s">
        <v>61</v>
      </c>
      <c r="B26" s="119" t="s">
        <v>86</v>
      </c>
      <c r="C26" s="120"/>
      <c r="D26" s="120"/>
      <c r="E26" s="120"/>
      <c r="F26" s="120"/>
      <c r="G26" s="121"/>
    </row>
    <row r="27" spans="1:7" ht="15" x14ac:dyDescent="0.2">
      <c r="A27" s="80" t="s">
        <v>62</v>
      </c>
      <c r="B27" s="77" t="s">
        <v>87</v>
      </c>
      <c r="C27" s="77" t="s">
        <v>88</v>
      </c>
      <c r="D27" s="77" t="s">
        <v>89</v>
      </c>
      <c r="E27" s="77" t="s">
        <v>90</v>
      </c>
      <c r="F27" s="77" t="s">
        <v>91</v>
      </c>
      <c r="G27" s="77" t="s">
        <v>92</v>
      </c>
    </row>
    <row r="28" spans="1:7" ht="15" x14ac:dyDescent="0.2">
      <c r="A28" s="80" t="s">
        <v>63</v>
      </c>
      <c r="B28" s="122" t="s">
        <v>93</v>
      </c>
      <c r="C28" s="123"/>
      <c r="D28" s="123"/>
      <c r="E28" s="123"/>
      <c r="F28" s="123"/>
      <c r="G28" s="124"/>
    </row>
    <row r="29" spans="1:7" ht="15" x14ac:dyDescent="0.2">
      <c r="A29" s="80" t="s">
        <v>64</v>
      </c>
      <c r="B29" s="125"/>
      <c r="C29" s="126"/>
      <c r="D29" s="126"/>
      <c r="E29" s="126"/>
      <c r="F29" s="126"/>
      <c r="G29" s="127"/>
    </row>
    <row r="30" spans="1:7" ht="15.75" x14ac:dyDescent="0.25">
      <c r="A30" s="80" t="s">
        <v>65</v>
      </c>
      <c r="B30" s="119" t="s">
        <v>94</v>
      </c>
      <c r="C30" s="120"/>
      <c r="D30" s="120"/>
      <c r="E30" s="120"/>
      <c r="F30" s="120"/>
      <c r="G30" s="121"/>
    </row>
    <row r="31" spans="1:7" ht="15.75" thickBot="1" x14ac:dyDescent="0.25">
      <c r="A31" s="87" t="s">
        <v>66</v>
      </c>
      <c r="B31" s="128" t="s">
        <v>95</v>
      </c>
      <c r="C31" s="129"/>
      <c r="D31" s="129"/>
      <c r="E31" s="129"/>
      <c r="F31" s="129"/>
      <c r="G31" s="130"/>
    </row>
    <row r="32" spans="1:7" ht="15" x14ac:dyDescent="0.2">
      <c r="A32" s="88" t="s">
        <v>67</v>
      </c>
      <c r="B32" s="89"/>
      <c r="C32" s="89"/>
      <c r="D32" s="89"/>
      <c r="E32" s="89"/>
      <c r="F32" s="89"/>
      <c r="G32" s="90"/>
    </row>
    <row r="33" spans="1:7" ht="15" x14ac:dyDescent="0.2">
      <c r="A33" s="91" t="s">
        <v>68</v>
      </c>
      <c r="B33" s="119" t="s">
        <v>96</v>
      </c>
      <c r="C33" s="120"/>
      <c r="D33" s="120"/>
      <c r="E33" s="120"/>
      <c r="F33" s="120"/>
      <c r="G33" s="121"/>
    </row>
    <row r="34" spans="1:7" ht="15" x14ac:dyDescent="0.2">
      <c r="A34" s="91" t="s">
        <v>69</v>
      </c>
      <c r="B34" s="119" t="s">
        <v>94</v>
      </c>
      <c r="C34" s="120"/>
      <c r="D34" s="120"/>
      <c r="E34" s="120"/>
      <c r="F34" s="120"/>
      <c r="G34" s="121"/>
    </row>
    <row r="35" spans="1:7" ht="15.75" thickBot="1" x14ac:dyDescent="0.25">
      <c r="A35" s="92" t="s">
        <v>70</v>
      </c>
      <c r="B35" s="128" t="s">
        <v>97</v>
      </c>
      <c r="C35" s="129"/>
      <c r="D35" s="129"/>
      <c r="E35" s="129"/>
      <c r="F35" s="129"/>
      <c r="G35" s="130"/>
    </row>
    <row r="36" spans="1:7" ht="15" x14ac:dyDescent="0.2">
      <c r="A36" s="93" t="s">
        <v>71</v>
      </c>
      <c r="B36" s="93"/>
      <c r="C36" s="93"/>
      <c r="D36" s="93"/>
      <c r="E36" s="93"/>
      <c r="F36" s="93"/>
      <c r="G36" s="93"/>
    </row>
    <row r="37" spans="1:7" ht="18" x14ac:dyDescent="0.2">
      <c r="A37" s="80" t="s">
        <v>72</v>
      </c>
      <c r="B37" s="77"/>
      <c r="C37" s="77"/>
      <c r="D37" s="77"/>
      <c r="E37" s="77"/>
      <c r="F37" s="77"/>
      <c r="G37" s="77"/>
    </row>
    <row r="38" spans="1:7" ht="15" x14ac:dyDescent="0.2">
      <c r="A38" s="80" t="s">
        <v>29</v>
      </c>
      <c r="B38" s="77"/>
      <c r="C38" s="77"/>
      <c r="D38" s="77"/>
      <c r="E38" s="77"/>
      <c r="F38" s="77"/>
      <c r="G38" s="77"/>
    </row>
    <row r="39" spans="1:7" ht="15" x14ac:dyDescent="0.2">
      <c r="A39" s="80" t="s">
        <v>73</v>
      </c>
      <c r="B39" s="77"/>
      <c r="C39" s="77"/>
      <c r="D39" s="77"/>
      <c r="E39" s="77"/>
      <c r="F39" s="77"/>
      <c r="G39" s="77"/>
    </row>
    <row r="40" spans="1:7" ht="15" x14ac:dyDescent="0.2">
      <c r="A40" s="80" t="s">
        <v>74</v>
      </c>
      <c r="B40" s="105" t="s">
        <v>95</v>
      </c>
      <c r="C40" s="105" t="s">
        <v>95</v>
      </c>
      <c r="D40" s="105" t="s">
        <v>95</v>
      </c>
      <c r="E40" s="105" t="s">
        <v>95</v>
      </c>
      <c r="F40" s="105" t="s">
        <v>95</v>
      </c>
      <c r="G40" s="105" t="s">
        <v>95</v>
      </c>
    </row>
    <row r="41" spans="1:7" ht="15" x14ac:dyDescent="0.2">
      <c r="A41" s="80" t="s">
        <v>75</v>
      </c>
      <c r="B41" s="77"/>
      <c r="C41" s="77"/>
      <c r="D41" s="77"/>
      <c r="E41" s="77"/>
      <c r="F41" s="77"/>
      <c r="G41" s="77"/>
    </row>
    <row r="42" spans="1:7" ht="15" x14ac:dyDescent="0.2">
      <c r="A42" s="76"/>
      <c r="B42" s="76"/>
      <c r="C42" s="76"/>
      <c r="D42" s="76"/>
      <c r="E42" s="76"/>
      <c r="F42" s="76"/>
      <c r="G42" s="76"/>
    </row>
    <row r="43" spans="1:7" ht="15" x14ac:dyDescent="0.2">
      <c r="A43" s="118" t="s">
        <v>76</v>
      </c>
      <c r="B43" s="118"/>
      <c r="C43" s="118"/>
      <c r="D43" s="118"/>
      <c r="E43" s="118"/>
      <c r="F43" s="118"/>
      <c r="G43" s="118"/>
    </row>
  </sheetData>
  <mergeCells count="8">
    <mergeCell ref="A43:G43"/>
    <mergeCell ref="B26:G26"/>
    <mergeCell ref="B28:G29"/>
    <mergeCell ref="B30:G30"/>
    <mergeCell ref="B31:G31"/>
    <mergeCell ref="B33:G33"/>
    <mergeCell ref="B34:G34"/>
    <mergeCell ref="B35:G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zoomScaleNormal="100" workbookViewId="0">
      <selection activeCell="C51" sqref="C51"/>
    </sheetView>
  </sheetViews>
  <sheetFormatPr baseColWidth="10"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8"/>
    <col min="20" max="42" width="11.42578125" style="64"/>
    <col min="43" max="135" width="11.42578125" style="8"/>
  </cols>
  <sheetData>
    <row r="1" spans="1:18" ht="23.25" x14ac:dyDescent="0.35">
      <c r="A1" s="13" t="s">
        <v>13</v>
      </c>
      <c r="B1" s="14"/>
      <c r="C1" s="136" t="s">
        <v>79</v>
      </c>
      <c r="D1" s="137"/>
      <c r="E1" s="137"/>
      <c r="F1" s="137"/>
      <c r="G1" s="137"/>
      <c r="H1" s="137"/>
      <c r="I1" s="137"/>
      <c r="J1" s="137"/>
      <c r="K1" s="15"/>
      <c r="L1" s="14"/>
      <c r="M1" s="14"/>
      <c r="N1" s="14"/>
      <c r="O1" s="14"/>
      <c r="P1" s="14"/>
      <c r="Q1" s="14"/>
      <c r="R1" s="14"/>
    </row>
    <row r="2" spans="1:18" ht="23.25" x14ac:dyDescent="0.3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x14ac:dyDescent="0.2">
      <c r="A3" s="17" t="s">
        <v>11</v>
      </c>
      <c r="B3" s="6">
        <v>2.2999999999999998</v>
      </c>
      <c r="C3" s="18" t="s">
        <v>80</v>
      </c>
      <c r="D3" s="17"/>
      <c r="E3" s="7">
        <v>4.5</v>
      </c>
      <c r="F3" s="18" t="s">
        <v>21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x14ac:dyDescent="0.2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 x14ac:dyDescent="0.25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25</v>
      </c>
      <c r="J5" s="20" t="s">
        <v>26</v>
      </c>
      <c r="K5" s="15"/>
      <c r="L5" s="14"/>
      <c r="M5" s="14"/>
      <c r="N5" s="14"/>
      <c r="O5" s="14"/>
      <c r="P5" s="14"/>
      <c r="Q5" s="14"/>
      <c r="R5" s="14"/>
    </row>
    <row r="6" spans="1:18" x14ac:dyDescent="0.2">
      <c r="A6" s="21" t="s">
        <v>12</v>
      </c>
      <c r="B6" s="5">
        <v>0</v>
      </c>
      <c r="C6" s="3">
        <v>8</v>
      </c>
      <c r="D6" s="3">
        <v>12</v>
      </c>
      <c r="E6" s="3">
        <v>24</v>
      </c>
      <c r="F6" s="3">
        <v>36</v>
      </c>
      <c r="G6" s="3">
        <v>48</v>
      </c>
      <c r="H6" s="4"/>
      <c r="I6" s="3"/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 x14ac:dyDescent="0.25">
      <c r="A7" s="23" t="s">
        <v>20</v>
      </c>
      <c r="B7" s="138"/>
      <c r="C7" s="139"/>
      <c r="D7" s="139"/>
      <c r="E7" s="139"/>
      <c r="F7" s="139"/>
      <c r="G7" s="139"/>
      <c r="H7" s="139"/>
      <c r="I7" s="140"/>
      <c r="J7" s="141"/>
      <c r="K7" s="22"/>
      <c r="L7" s="15"/>
      <c r="M7" s="15"/>
      <c r="N7" s="15"/>
      <c r="O7" s="15"/>
      <c r="P7" s="15"/>
      <c r="Q7" s="15"/>
      <c r="R7" s="15"/>
    </row>
    <row r="8" spans="1:18" x14ac:dyDescent="0.2">
      <c r="A8" s="29">
        <v>1</v>
      </c>
      <c r="B8">
        <v>27.8</v>
      </c>
      <c r="C8">
        <v>28.4</v>
      </c>
      <c r="D8">
        <v>30.1</v>
      </c>
      <c r="E8">
        <v>29.5</v>
      </c>
      <c r="F8">
        <v>29.9</v>
      </c>
      <c r="G8">
        <v>30.3</v>
      </c>
      <c r="J8" s="60"/>
      <c r="K8" s="15"/>
      <c r="L8" s="15"/>
      <c r="M8" s="15"/>
      <c r="N8" s="15"/>
      <c r="O8" s="15"/>
      <c r="P8" s="15"/>
      <c r="Q8" s="15"/>
      <c r="R8" s="15"/>
    </row>
    <row r="9" spans="1:18" x14ac:dyDescent="0.2">
      <c r="A9" s="30">
        <v>2</v>
      </c>
      <c r="B9">
        <v>24.2</v>
      </c>
      <c r="C9">
        <v>23.5</v>
      </c>
      <c r="D9">
        <v>24.5</v>
      </c>
      <c r="E9">
        <v>25.5</v>
      </c>
      <c r="F9">
        <v>27.7</v>
      </c>
      <c r="G9">
        <v>24.6</v>
      </c>
      <c r="J9" s="61"/>
      <c r="K9" s="15"/>
      <c r="L9" s="15"/>
      <c r="M9" s="15"/>
      <c r="N9" s="15"/>
      <c r="O9" s="15"/>
      <c r="P9" s="15"/>
      <c r="Q9" s="15"/>
      <c r="R9" s="15"/>
    </row>
    <row r="10" spans="1:18" x14ac:dyDescent="0.2">
      <c r="A10" s="30">
        <v>3</v>
      </c>
      <c r="B10">
        <v>45.2</v>
      </c>
      <c r="E10">
        <v>47.4</v>
      </c>
      <c r="G10">
        <v>48.1</v>
      </c>
      <c r="J10" s="61"/>
      <c r="K10" s="15"/>
      <c r="L10" s="15"/>
      <c r="M10" s="15"/>
      <c r="N10" s="15"/>
      <c r="O10" s="15"/>
      <c r="P10" s="15"/>
      <c r="Q10" s="15"/>
      <c r="R10" s="15"/>
    </row>
    <row r="11" spans="1:18" x14ac:dyDescent="0.2">
      <c r="A11" s="30">
        <v>4</v>
      </c>
      <c r="B11">
        <v>34.9</v>
      </c>
      <c r="C11">
        <v>35.299999999999997</v>
      </c>
      <c r="D11">
        <v>35.5</v>
      </c>
      <c r="E11">
        <v>36.700000000000003</v>
      </c>
      <c r="F11">
        <v>36.799999999999997</v>
      </c>
      <c r="G11">
        <v>38.6</v>
      </c>
      <c r="J11" s="61"/>
      <c r="K11" s="15"/>
      <c r="L11" s="15"/>
      <c r="M11" s="15"/>
      <c r="N11" s="15"/>
      <c r="O11" s="15"/>
      <c r="P11" s="15"/>
      <c r="Q11" s="15"/>
      <c r="R11" s="15"/>
    </row>
    <row r="12" spans="1:18" x14ac:dyDescent="0.2">
      <c r="A12" s="30">
        <v>5</v>
      </c>
      <c r="B12">
        <v>40.6</v>
      </c>
      <c r="C12">
        <v>41</v>
      </c>
      <c r="D12">
        <v>44</v>
      </c>
      <c r="E12">
        <v>44.3</v>
      </c>
      <c r="F12">
        <v>46.7</v>
      </c>
      <c r="G12">
        <v>47.8</v>
      </c>
      <c r="J12" s="61"/>
      <c r="K12" s="15"/>
      <c r="L12" s="15"/>
      <c r="M12" s="15"/>
      <c r="N12" s="15"/>
      <c r="O12" s="15"/>
      <c r="P12" s="15"/>
      <c r="Q12" s="15"/>
      <c r="R12" s="15"/>
    </row>
    <row r="13" spans="1:18" x14ac:dyDescent="0.2">
      <c r="A13" s="30">
        <v>6</v>
      </c>
      <c r="B13">
        <v>43.1</v>
      </c>
      <c r="C13">
        <v>46</v>
      </c>
      <c r="D13">
        <v>46.5</v>
      </c>
      <c r="E13">
        <v>49</v>
      </c>
      <c r="F13">
        <v>50.7</v>
      </c>
      <c r="G13">
        <v>50.6</v>
      </c>
      <c r="J13" s="61"/>
      <c r="K13" s="15"/>
      <c r="L13" s="15"/>
      <c r="M13" s="15"/>
      <c r="N13" s="15"/>
      <c r="O13" s="15"/>
      <c r="P13" s="15"/>
      <c r="Q13" s="15"/>
      <c r="R13" s="15"/>
    </row>
    <row r="14" spans="1:18" x14ac:dyDescent="0.2">
      <c r="A14" s="30">
        <v>7</v>
      </c>
      <c r="B14">
        <v>27.1</v>
      </c>
      <c r="C14">
        <v>26.8</v>
      </c>
      <c r="D14">
        <v>27.3</v>
      </c>
      <c r="E14">
        <v>27.6</v>
      </c>
      <c r="F14">
        <v>28.1</v>
      </c>
      <c r="G14">
        <v>28.2</v>
      </c>
      <c r="J14" s="61"/>
      <c r="K14" s="15"/>
      <c r="L14" s="15"/>
      <c r="M14" s="15"/>
      <c r="N14" s="15"/>
      <c r="O14" s="15"/>
      <c r="P14" s="15"/>
      <c r="Q14" s="15"/>
      <c r="R14" s="15"/>
    </row>
    <row r="15" spans="1:18" x14ac:dyDescent="0.2">
      <c r="A15" s="30">
        <v>8</v>
      </c>
      <c r="B15">
        <v>63.5</v>
      </c>
      <c r="C15">
        <v>65.5</v>
      </c>
      <c r="D15">
        <v>65.8</v>
      </c>
      <c r="E15">
        <v>68</v>
      </c>
      <c r="F15">
        <v>67.5</v>
      </c>
      <c r="G15">
        <v>68</v>
      </c>
      <c r="J15" s="61"/>
      <c r="K15" s="15"/>
      <c r="L15" s="15"/>
      <c r="M15" s="15"/>
      <c r="N15" s="15"/>
      <c r="O15" s="15"/>
      <c r="P15" s="15"/>
      <c r="Q15" s="15"/>
      <c r="R15" s="15"/>
    </row>
    <row r="16" spans="1:18" x14ac:dyDescent="0.2">
      <c r="A16" s="30">
        <v>9</v>
      </c>
      <c r="B16">
        <v>39</v>
      </c>
      <c r="C16">
        <v>40</v>
      </c>
      <c r="D16">
        <v>40.700000000000003</v>
      </c>
      <c r="E16">
        <v>42.4</v>
      </c>
      <c r="F16">
        <v>44.4</v>
      </c>
      <c r="G16">
        <v>44.7</v>
      </c>
      <c r="J16" s="61"/>
      <c r="K16" s="15"/>
      <c r="L16" s="15"/>
      <c r="M16" s="15"/>
      <c r="N16" s="15"/>
      <c r="O16" s="15"/>
      <c r="P16" s="15"/>
      <c r="Q16" s="15"/>
      <c r="R16" s="15"/>
    </row>
    <row r="17" spans="1:18" x14ac:dyDescent="0.2">
      <c r="A17" s="30">
        <v>10</v>
      </c>
      <c r="B17">
        <v>41.8</v>
      </c>
      <c r="D17">
        <v>48.3</v>
      </c>
      <c r="E17">
        <v>50.4</v>
      </c>
      <c r="F17">
        <v>50.3</v>
      </c>
      <c r="G17">
        <v>49.4</v>
      </c>
      <c r="J17" s="61"/>
      <c r="K17" s="15"/>
      <c r="L17" s="15"/>
      <c r="M17" s="15"/>
      <c r="N17" s="15"/>
      <c r="O17" s="15"/>
      <c r="P17" s="15"/>
      <c r="Q17" s="15"/>
      <c r="R17" s="15"/>
    </row>
    <row r="18" spans="1:18" x14ac:dyDescent="0.2">
      <c r="A18" s="30">
        <v>11</v>
      </c>
      <c r="B18">
        <v>37</v>
      </c>
      <c r="C18">
        <v>38.1</v>
      </c>
      <c r="D18">
        <v>38.5</v>
      </c>
      <c r="E18">
        <v>39.299999999999997</v>
      </c>
      <c r="F18">
        <v>39.6</v>
      </c>
      <c r="G18">
        <v>39.9</v>
      </c>
      <c r="J18" s="61"/>
      <c r="K18" s="15"/>
      <c r="L18" s="15"/>
      <c r="M18" s="15"/>
      <c r="N18" s="15"/>
      <c r="O18" s="15"/>
      <c r="P18" s="15"/>
      <c r="Q18" s="15"/>
      <c r="R18" s="15"/>
    </row>
    <row r="19" spans="1:18" x14ac:dyDescent="0.2">
      <c r="A19" s="30">
        <v>12</v>
      </c>
      <c r="B19">
        <v>40.799999999999997</v>
      </c>
      <c r="C19">
        <v>42.1</v>
      </c>
      <c r="D19">
        <v>42.4</v>
      </c>
      <c r="E19">
        <v>43.9</v>
      </c>
      <c r="F19">
        <v>43.3</v>
      </c>
      <c r="G19">
        <v>44.4</v>
      </c>
      <c r="J19" s="61"/>
      <c r="K19" s="15"/>
      <c r="L19" s="15"/>
      <c r="M19" s="15"/>
      <c r="N19" s="15"/>
      <c r="O19" s="15"/>
      <c r="P19" s="15"/>
      <c r="Q19" s="15"/>
      <c r="R19" s="15"/>
    </row>
    <row r="20" spans="1:18" x14ac:dyDescent="0.2">
      <c r="A20" s="30">
        <v>13</v>
      </c>
      <c r="B20">
        <v>33.299999999999997</v>
      </c>
      <c r="D20">
        <v>33.799999999999997</v>
      </c>
      <c r="E20">
        <v>33.9</v>
      </c>
      <c r="G20">
        <v>34.700000000000003</v>
      </c>
      <c r="J20" s="61"/>
      <c r="K20" s="15"/>
      <c r="L20" s="15"/>
      <c r="M20" s="15"/>
      <c r="N20" s="15"/>
      <c r="O20" s="15"/>
      <c r="P20" s="15"/>
      <c r="Q20" s="15"/>
      <c r="R20" s="15"/>
    </row>
    <row r="21" spans="1:18" x14ac:dyDescent="0.2">
      <c r="A21" s="30">
        <v>14</v>
      </c>
      <c r="B21">
        <v>41.7</v>
      </c>
      <c r="D21">
        <v>46.3</v>
      </c>
      <c r="E21">
        <v>48.9</v>
      </c>
      <c r="F21">
        <v>46.4</v>
      </c>
      <c r="G21">
        <v>47.1</v>
      </c>
      <c r="J21" s="61"/>
      <c r="K21" s="15"/>
      <c r="L21" s="15"/>
      <c r="M21" s="15"/>
      <c r="N21" s="15"/>
      <c r="O21" s="15"/>
      <c r="P21" s="15"/>
      <c r="Q21" s="15"/>
      <c r="R21" s="15"/>
    </row>
    <row r="22" spans="1:18" x14ac:dyDescent="0.2">
      <c r="A22" s="30">
        <v>15</v>
      </c>
      <c r="B22">
        <v>30.3</v>
      </c>
      <c r="D22">
        <v>30.8</v>
      </c>
      <c r="E22">
        <v>31.1</v>
      </c>
      <c r="F22">
        <v>31.9</v>
      </c>
      <c r="G22">
        <v>31.3</v>
      </c>
      <c r="J22" s="61"/>
      <c r="K22" s="15"/>
      <c r="L22" s="15"/>
      <c r="M22" s="15"/>
      <c r="N22" s="15"/>
      <c r="O22" s="15"/>
      <c r="P22" s="15"/>
      <c r="Q22" s="15"/>
      <c r="R22" s="15"/>
    </row>
    <row r="23" spans="1:18" x14ac:dyDescent="0.2">
      <c r="A23" s="30">
        <v>16</v>
      </c>
      <c r="B23">
        <v>27.3</v>
      </c>
      <c r="C23">
        <v>27.8</v>
      </c>
      <c r="D23">
        <v>27.9</v>
      </c>
      <c r="E23">
        <v>29.4</v>
      </c>
      <c r="F23">
        <v>29.2</v>
      </c>
      <c r="G23">
        <v>29.5</v>
      </c>
      <c r="J23" s="61"/>
      <c r="K23" s="15"/>
      <c r="L23" s="15"/>
      <c r="M23" s="15"/>
      <c r="N23" s="15"/>
      <c r="O23" s="15"/>
      <c r="P23" s="15"/>
      <c r="Q23" s="15"/>
      <c r="R23" s="15"/>
    </row>
    <row r="24" spans="1:18" x14ac:dyDescent="0.2">
      <c r="A24" s="30">
        <v>17</v>
      </c>
      <c r="B24">
        <v>26.5</v>
      </c>
      <c r="C24">
        <v>26.9</v>
      </c>
      <c r="D24">
        <v>27.2</v>
      </c>
      <c r="E24">
        <v>27.9</v>
      </c>
      <c r="F24">
        <v>28.4</v>
      </c>
      <c r="G24">
        <v>29</v>
      </c>
      <c r="J24" s="61"/>
      <c r="K24" s="15"/>
      <c r="L24" s="15"/>
      <c r="M24" s="15"/>
      <c r="N24" s="15"/>
      <c r="O24" s="15"/>
      <c r="P24" s="15"/>
      <c r="Q24" s="15"/>
      <c r="R24" s="15"/>
    </row>
    <row r="25" spans="1:18" x14ac:dyDescent="0.2">
      <c r="A25" s="30">
        <v>18</v>
      </c>
      <c r="B25">
        <v>29.6</v>
      </c>
      <c r="C25">
        <v>29.6</v>
      </c>
      <c r="D25">
        <v>29.7</v>
      </c>
      <c r="E25">
        <v>29.9</v>
      </c>
      <c r="F25">
        <v>30.2</v>
      </c>
      <c r="G25">
        <v>30</v>
      </c>
      <c r="J25" s="61"/>
      <c r="K25" s="15"/>
      <c r="L25" s="15"/>
      <c r="M25" s="15"/>
      <c r="N25" s="15"/>
      <c r="O25" s="15"/>
      <c r="P25" s="15"/>
      <c r="Q25" s="15"/>
      <c r="R25" s="15"/>
    </row>
    <row r="26" spans="1:18" x14ac:dyDescent="0.2">
      <c r="A26" s="30">
        <v>19</v>
      </c>
      <c r="B26">
        <v>26.8</v>
      </c>
      <c r="C26">
        <v>27.5</v>
      </c>
      <c r="D26">
        <v>27.7</v>
      </c>
      <c r="E26">
        <v>28.4</v>
      </c>
      <c r="F26">
        <v>28.4</v>
      </c>
      <c r="G26">
        <v>28.5</v>
      </c>
      <c r="J26" s="61"/>
      <c r="K26" s="15"/>
      <c r="L26" s="15"/>
      <c r="M26" s="15"/>
      <c r="N26" s="15"/>
      <c r="O26" s="15"/>
      <c r="P26" s="15"/>
      <c r="Q26" s="15"/>
      <c r="R26" s="15"/>
    </row>
    <row r="27" spans="1:18" ht="14.25" x14ac:dyDescent="0.2">
      <c r="A27" s="30">
        <v>20</v>
      </c>
      <c r="B27" s="42">
        <v>28.2</v>
      </c>
      <c r="C27" s="43"/>
      <c r="D27" s="43">
        <v>29.1</v>
      </c>
      <c r="E27" s="43">
        <v>29.6</v>
      </c>
      <c r="F27" s="43">
        <v>29.7</v>
      </c>
      <c r="G27" s="44">
        <v>29.2</v>
      </c>
      <c r="H27" s="44"/>
      <c r="I27" s="44"/>
      <c r="J27" s="61"/>
      <c r="K27" s="15"/>
      <c r="L27" s="15"/>
      <c r="M27" s="15"/>
      <c r="N27" s="15"/>
      <c r="O27" s="15"/>
      <c r="P27" s="15"/>
      <c r="Q27" s="15"/>
      <c r="R27" s="15"/>
    </row>
    <row r="28" spans="1:18" ht="14.25" x14ac:dyDescent="0.2">
      <c r="A28" s="30">
        <v>21</v>
      </c>
      <c r="B28" s="42">
        <v>28.3</v>
      </c>
      <c r="C28" s="43">
        <v>28.8</v>
      </c>
      <c r="D28" s="43">
        <v>29.4</v>
      </c>
      <c r="E28" s="43">
        <v>29.6</v>
      </c>
      <c r="F28" s="43">
        <v>29.9</v>
      </c>
      <c r="G28" s="44">
        <v>29</v>
      </c>
      <c r="H28" s="44"/>
      <c r="I28" s="44"/>
      <c r="J28" s="61"/>
      <c r="K28" s="15"/>
      <c r="L28" s="15"/>
      <c r="M28" s="15"/>
      <c r="N28" s="15"/>
      <c r="O28" s="15"/>
      <c r="P28" s="15"/>
      <c r="Q28" s="15"/>
      <c r="R28" s="15"/>
    </row>
    <row r="29" spans="1:18" ht="14.25" x14ac:dyDescent="0.2">
      <c r="A29" s="30">
        <v>22</v>
      </c>
      <c r="B29" s="42">
        <v>25.2</v>
      </c>
      <c r="C29" s="43">
        <v>26.1</v>
      </c>
      <c r="D29" s="43">
        <v>25.6</v>
      </c>
      <c r="E29" s="43">
        <v>25.8</v>
      </c>
      <c r="F29" s="43">
        <v>25.9</v>
      </c>
      <c r="G29" s="44">
        <v>26</v>
      </c>
      <c r="H29" s="44"/>
      <c r="I29" s="44"/>
      <c r="J29" s="61"/>
      <c r="K29" s="24"/>
      <c r="L29" s="24"/>
      <c r="M29" s="24"/>
      <c r="N29" s="24"/>
      <c r="O29" s="24"/>
      <c r="P29" s="24"/>
      <c r="Q29" s="24"/>
      <c r="R29" s="24"/>
    </row>
    <row r="30" spans="1:18" ht="14.25" x14ac:dyDescent="0.2">
      <c r="A30" s="30">
        <v>23</v>
      </c>
      <c r="B30" s="42">
        <v>27.7</v>
      </c>
      <c r="C30" s="43">
        <v>27.1</v>
      </c>
      <c r="D30" s="43">
        <v>28</v>
      </c>
      <c r="E30" s="43">
        <v>28.5</v>
      </c>
      <c r="F30" s="43">
        <v>29.3</v>
      </c>
      <c r="G30" s="44">
        <v>29.4</v>
      </c>
      <c r="H30" s="44"/>
      <c r="I30" s="44"/>
      <c r="J30" s="61"/>
      <c r="K30" s="24"/>
      <c r="L30" s="24"/>
      <c r="M30" s="24"/>
      <c r="N30" s="24"/>
      <c r="O30" s="24"/>
      <c r="P30" s="24"/>
      <c r="Q30" s="24"/>
      <c r="R30" s="24"/>
    </row>
    <row r="31" spans="1:18" ht="14.25" x14ac:dyDescent="0.2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1"/>
      <c r="K31" s="24"/>
      <c r="L31" s="24"/>
      <c r="M31" s="24"/>
      <c r="N31" s="24"/>
      <c r="O31" s="24"/>
      <c r="P31" s="24"/>
      <c r="Q31" s="24"/>
      <c r="R31" s="24"/>
    </row>
    <row r="32" spans="1:18" ht="15" x14ac:dyDescent="0.2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2"/>
      <c r="K32" s="24"/>
      <c r="L32" s="24"/>
      <c r="M32" s="24"/>
      <c r="N32" s="24"/>
      <c r="O32" s="24"/>
      <c r="P32" s="24"/>
      <c r="Q32" s="24"/>
      <c r="R32" s="24"/>
    </row>
    <row r="33" spans="1:18" ht="15" x14ac:dyDescent="0.2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2"/>
      <c r="K33" s="24"/>
      <c r="L33" s="24"/>
      <c r="M33" s="24"/>
      <c r="N33" s="24"/>
      <c r="O33" s="24"/>
      <c r="P33" s="24"/>
      <c r="Q33" s="24"/>
      <c r="R33" s="24"/>
    </row>
    <row r="34" spans="1:18" ht="15" x14ac:dyDescent="0.2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2"/>
      <c r="K34" s="24"/>
      <c r="L34" s="24"/>
      <c r="M34" s="24"/>
      <c r="N34" s="24"/>
      <c r="O34" s="24"/>
      <c r="P34" s="24"/>
      <c r="Q34" s="24"/>
      <c r="R34" s="24"/>
    </row>
    <row r="35" spans="1:18" ht="15" x14ac:dyDescent="0.2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2"/>
      <c r="K35" s="24"/>
      <c r="L35" s="24"/>
      <c r="M35" s="24"/>
      <c r="N35" s="24"/>
      <c r="O35" s="24"/>
      <c r="P35" s="24"/>
      <c r="Q35" s="24"/>
      <c r="R35" s="24"/>
    </row>
    <row r="36" spans="1:18" ht="15" x14ac:dyDescent="0.2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2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2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2"/>
      <c r="K37" s="52"/>
      <c r="L37" s="53"/>
      <c r="M37" s="53"/>
      <c r="N37" s="53"/>
      <c r="O37" s="53"/>
      <c r="P37" s="53"/>
      <c r="Q37" s="53"/>
      <c r="R37" s="53"/>
    </row>
    <row r="38" spans="1:18" ht="15" x14ac:dyDescent="0.2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2"/>
      <c r="K38" s="54"/>
      <c r="L38" s="53"/>
      <c r="M38" s="53"/>
      <c r="N38" s="53"/>
      <c r="O38" s="53"/>
      <c r="P38" s="53"/>
      <c r="Q38" s="53"/>
      <c r="R38" s="53"/>
    </row>
    <row r="39" spans="1:18" ht="15" x14ac:dyDescent="0.2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2"/>
      <c r="K39" s="54"/>
      <c r="L39" s="53"/>
      <c r="M39" s="53"/>
      <c r="N39" s="53"/>
      <c r="O39" s="53"/>
      <c r="P39" s="53"/>
      <c r="Q39" s="53"/>
      <c r="R39" s="53"/>
    </row>
    <row r="40" spans="1:18" ht="15" x14ac:dyDescent="0.2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2"/>
      <c r="K40" s="131" t="s">
        <v>28</v>
      </c>
      <c r="L40" s="132"/>
      <c r="M40" s="132"/>
      <c r="N40" s="132"/>
      <c r="O40" s="132"/>
      <c r="P40" s="132"/>
      <c r="Q40" s="132"/>
      <c r="R40" s="132"/>
    </row>
    <row r="41" spans="1:18" ht="15" x14ac:dyDescent="0.2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2"/>
      <c r="K41" s="55"/>
      <c r="L41" s="56"/>
      <c r="M41" s="56"/>
      <c r="N41" s="56"/>
      <c r="O41" s="56"/>
      <c r="P41" s="56"/>
      <c r="Q41" s="56"/>
      <c r="R41" s="56"/>
    </row>
    <row r="42" spans="1:18" ht="15" x14ac:dyDescent="0.2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2"/>
      <c r="K42" s="55"/>
      <c r="L42" s="56"/>
      <c r="M42" s="56"/>
      <c r="N42" s="56"/>
      <c r="O42" s="56"/>
      <c r="P42" s="56"/>
      <c r="Q42" s="56"/>
      <c r="R42" s="56"/>
    </row>
    <row r="43" spans="1:18" ht="15" x14ac:dyDescent="0.2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2"/>
      <c r="K43" s="55"/>
      <c r="L43" s="56"/>
      <c r="M43" s="56"/>
      <c r="N43" s="56"/>
      <c r="O43" s="56"/>
      <c r="P43" s="56"/>
      <c r="Q43" s="56"/>
      <c r="R43" s="56"/>
    </row>
    <row r="44" spans="1:18" x14ac:dyDescent="0.2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1"/>
      <c r="K44" s="55"/>
      <c r="L44" s="56"/>
      <c r="M44" s="56"/>
      <c r="N44" s="56"/>
      <c r="O44" s="56"/>
      <c r="P44" s="56"/>
      <c r="Q44" s="56"/>
      <c r="R44" s="56"/>
    </row>
    <row r="45" spans="1:18" x14ac:dyDescent="0.2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1"/>
      <c r="K45" s="24"/>
      <c r="L45" s="24"/>
      <c r="M45" s="24"/>
      <c r="N45" s="24"/>
      <c r="O45" s="24"/>
      <c r="P45" s="24"/>
      <c r="Q45" s="24"/>
      <c r="R45" s="24"/>
    </row>
    <row r="46" spans="1:18" x14ac:dyDescent="0.2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2"/>
      <c r="K46" s="24"/>
      <c r="L46" s="24"/>
      <c r="M46" s="24"/>
      <c r="N46" s="24"/>
      <c r="O46" s="24"/>
      <c r="P46" s="24"/>
      <c r="Q46" s="24"/>
      <c r="R46" s="24"/>
    </row>
    <row r="47" spans="1:18" x14ac:dyDescent="0.2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2"/>
      <c r="K47" s="24"/>
      <c r="L47" s="24"/>
      <c r="M47" s="24"/>
      <c r="N47" s="24"/>
      <c r="O47" s="24"/>
      <c r="P47" s="24"/>
      <c r="Q47" s="24"/>
      <c r="R47" s="24"/>
    </row>
    <row r="48" spans="1:18" x14ac:dyDescent="0.2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2"/>
      <c r="K48" s="24"/>
      <c r="L48" s="24"/>
      <c r="M48" s="24"/>
      <c r="N48" s="24"/>
      <c r="O48" s="24"/>
      <c r="P48" s="24"/>
      <c r="Q48" s="24"/>
      <c r="R48" s="24"/>
    </row>
    <row r="49" spans="1:29" x14ac:dyDescent="0.2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2"/>
      <c r="K49" s="24"/>
      <c r="L49" s="24"/>
      <c r="M49" s="24"/>
      <c r="N49" s="24"/>
      <c r="O49" s="24"/>
      <c r="P49" s="24"/>
      <c r="Q49" s="24"/>
      <c r="R49" s="24"/>
    </row>
    <row r="50" spans="1:29" x14ac:dyDescent="0.2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2"/>
      <c r="K50" s="24"/>
      <c r="L50" s="24"/>
      <c r="M50" s="24"/>
      <c r="N50" s="24"/>
      <c r="O50" s="24"/>
      <c r="P50" s="24"/>
      <c r="Q50" s="24"/>
      <c r="R50" s="24"/>
    </row>
    <row r="51" spans="1:29" x14ac:dyDescent="0.2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2"/>
      <c r="K51" s="24"/>
      <c r="L51" s="24"/>
      <c r="M51" s="24"/>
      <c r="N51" s="24"/>
      <c r="O51" s="24"/>
      <c r="P51" s="24"/>
      <c r="Q51" s="24"/>
      <c r="R51" s="24"/>
    </row>
    <row r="52" spans="1:29" x14ac:dyDescent="0.2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2"/>
      <c r="K52" s="24"/>
      <c r="L52" s="24"/>
      <c r="M52" s="24"/>
      <c r="N52" s="24"/>
      <c r="O52" s="24"/>
      <c r="P52" s="24"/>
      <c r="Q52" s="24"/>
      <c r="R52" s="24"/>
    </row>
    <row r="53" spans="1:29" x14ac:dyDescent="0.2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2"/>
      <c r="K53" s="24"/>
      <c r="L53" s="24"/>
      <c r="M53" s="24"/>
      <c r="N53" s="24"/>
      <c r="O53" s="24"/>
      <c r="P53" s="24"/>
      <c r="Q53" s="24"/>
      <c r="R53" s="24"/>
    </row>
    <row r="54" spans="1:29" x14ac:dyDescent="0.2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2"/>
      <c r="K54" s="24"/>
      <c r="L54" s="24"/>
      <c r="M54" s="24"/>
      <c r="N54" s="24"/>
      <c r="O54" s="24"/>
      <c r="P54" s="24"/>
      <c r="Q54" s="24"/>
      <c r="R54" s="24"/>
    </row>
    <row r="55" spans="1:29" x14ac:dyDescent="0.2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2"/>
      <c r="K55" s="24"/>
      <c r="L55" s="24"/>
      <c r="M55" s="24"/>
      <c r="N55" s="24"/>
      <c r="O55" s="24"/>
      <c r="P55" s="24"/>
      <c r="Q55" s="24"/>
      <c r="R55" s="24"/>
    </row>
    <row r="56" spans="1:29" x14ac:dyDescent="0.2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2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25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3"/>
      <c r="K57" s="24"/>
      <c r="L57" s="24"/>
      <c r="M57" s="24"/>
      <c r="N57" s="24"/>
      <c r="O57" s="24"/>
      <c r="P57" s="24"/>
      <c r="Q57" s="24"/>
      <c r="R57" s="24"/>
    </row>
    <row r="58" spans="1:29" x14ac:dyDescent="0.2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x14ac:dyDescent="0.2">
      <c r="A61" s="14"/>
      <c r="B61" s="142" t="s">
        <v>24</v>
      </c>
      <c r="C61" s="143"/>
      <c r="D61" s="143"/>
      <c r="E61" s="143"/>
      <c r="F61" s="143"/>
      <c r="G61" s="143"/>
      <c r="H61" s="143"/>
      <c r="I61" s="143"/>
      <c r="J61" s="143"/>
      <c r="K61" s="24"/>
      <c r="L61" s="26"/>
      <c r="M61" s="26"/>
      <c r="N61" s="26"/>
      <c r="O61" s="26"/>
      <c r="P61" s="26"/>
      <c r="Q61" s="26"/>
      <c r="R61" s="26"/>
    </row>
    <row r="62" spans="1:29" x14ac:dyDescent="0.2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25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25</v>
      </c>
      <c r="J63" s="20" t="s">
        <v>26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x14ac:dyDescent="0.2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102.15827338129495</v>
      </c>
      <c r="D64" s="25">
        <f t="shared" ref="D64:D73" si="2">IF((B8&lt;&gt;0)*ISNUMBER(D8),100*(D8/B8),"")</f>
        <v>108.27338129496403</v>
      </c>
      <c r="E64" s="25">
        <f t="shared" ref="E64:E73" si="3">IF((B8&lt;&gt;0)*ISNUMBER(E8),100*(E8/B8),"")</f>
        <v>106.11510791366908</v>
      </c>
      <c r="F64" s="25">
        <f t="shared" ref="F64:F73" si="4">IF((B8&lt;&gt;0)*ISNUMBER(F8),100*(F8/B8),"")</f>
        <v>107.55395683453237</v>
      </c>
      <c r="G64" s="25">
        <f t="shared" ref="G64:G73" si="5">IF((B8&lt;&gt;0)*ISNUMBER(G8),100*(G8/B8),"")</f>
        <v>108.99280575539569</v>
      </c>
      <c r="H64" s="25" t="str">
        <f t="shared" ref="H64:H73" si="6">IF((B8&lt;&gt;0)*ISNUMBER(H8),100*(H8/B8),"")</f>
        <v/>
      </c>
      <c r="I64" s="25" t="str">
        <f t="shared" ref="I64:I73" si="7">IF((B8&lt;&gt;0)*ISNUMBER(I8),100*(I8/B8),"")</f>
        <v/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x14ac:dyDescent="0.2">
      <c r="A65" s="30">
        <v>2</v>
      </c>
      <c r="B65" s="25">
        <f t="shared" si="0"/>
        <v>100</v>
      </c>
      <c r="C65" s="25">
        <f t="shared" si="1"/>
        <v>97.107438016528931</v>
      </c>
      <c r="D65" s="25">
        <f t="shared" si="2"/>
        <v>101.2396694214876</v>
      </c>
      <c r="E65" s="25">
        <f t="shared" si="3"/>
        <v>105.37190082644628</v>
      </c>
      <c r="F65" s="25">
        <f t="shared" si="4"/>
        <v>114.46280991735537</v>
      </c>
      <c r="G65" s="25">
        <f t="shared" si="5"/>
        <v>101.65289256198349</v>
      </c>
      <c r="H65" s="25" t="str">
        <f t="shared" si="6"/>
        <v/>
      </c>
      <c r="I65" s="25" t="str">
        <f t="shared" si="7"/>
        <v/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x14ac:dyDescent="0.2">
      <c r="A66" s="30">
        <v>3</v>
      </c>
      <c r="B66" s="25">
        <f t="shared" si="0"/>
        <v>100</v>
      </c>
      <c r="C66" s="25" t="str">
        <f t="shared" si="1"/>
        <v/>
      </c>
      <c r="D66" s="25" t="str">
        <f t="shared" si="2"/>
        <v/>
      </c>
      <c r="E66" s="25">
        <f t="shared" si="3"/>
        <v>104.86725663716814</v>
      </c>
      <c r="F66" s="25" t="str">
        <f t="shared" si="4"/>
        <v/>
      </c>
      <c r="G66" s="25">
        <f t="shared" si="5"/>
        <v>106.41592920353982</v>
      </c>
      <c r="H66" s="25" t="str">
        <f t="shared" si="6"/>
        <v/>
      </c>
      <c r="I66" s="25" t="str">
        <f t="shared" si="7"/>
        <v/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x14ac:dyDescent="0.2">
      <c r="A67" s="30">
        <v>4</v>
      </c>
      <c r="B67" s="25">
        <f t="shared" si="0"/>
        <v>100</v>
      </c>
      <c r="C67" s="25">
        <f t="shared" si="1"/>
        <v>101.14613180515759</v>
      </c>
      <c r="D67" s="25">
        <f t="shared" si="2"/>
        <v>101.71919770773638</v>
      </c>
      <c r="E67" s="25">
        <f t="shared" si="3"/>
        <v>105.15759312320918</v>
      </c>
      <c r="F67" s="25">
        <f t="shared" si="4"/>
        <v>105.44412607449856</v>
      </c>
      <c r="G67" s="25">
        <f t="shared" si="5"/>
        <v>110.60171919770774</v>
      </c>
      <c r="H67" s="25" t="str">
        <f t="shared" si="6"/>
        <v/>
      </c>
      <c r="I67" s="25" t="str">
        <f t="shared" si="7"/>
        <v/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x14ac:dyDescent="0.2">
      <c r="A68" s="30">
        <v>5</v>
      </c>
      <c r="B68" s="25">
        <f t="shared" si="0"/>
        <v>100</v>
      </c>
      <c r="C68" s="25">
        <f t="shared" si="1"/>
        <v>100.98522167487684</v>
      </c>
      <c r="D68" s="25">
        <f t="shared" si="2"/>
        <v>108.37438423645321</v>
      </c>
      <c r="E68" s="25">
        <f t="shared" si="3"/>
        <v>109.11330049261083</v>
      </c>
      <c r="F68" s="25">
        <f t="shared" si="4"/>
        <v>115.02463054187193</v>
      </c>
      <c r="G68" s="25">
        <f t="shared" si="5"/>
        <v>117.73399014778323</v>
      </c>
      <c r="H68" s="25" t="str">
        <f t="shared" si="6"/>
        <v/>
      </c>
      <c r="I68" s="25" t="str">
        <f t="shared" si="7"/>
        <v/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x14ac:dyDescent="0.2">
      <c r="A69" s="30">
        <v>6</v>
      </c>
      <c r="B69" s="25">
        <f t="shared" si="0"/>
        <v>100</v>
      </c>
      <c r="C69" s="25">
        <f t="shared" si="1"/>
        <v>106.72853828306263</v>
      </c>
      <c r="D69" s="25">
        <f t="shared" si="2"/>
        <v>107.88863109048722</v>
      </c>
      <c r="E69" s="25">
        <f t="shared" si="3"/>
        <v>113.6890951276102</v>
      </c>
      <c r="F69" s="25">
        <f t="shared" si="4"/>
        <v>117.63341067285383</v>
      </c>
      <c r="G69" s="25">
        <f t="shared" si="5"/>
        <v>117.40139211136891</v>
      </c>
      <c r="H69" s="25" t="str">
        <f t="shared" si="6"/>
        <v/>
      </c>
      <c r="I69" s="25" t="str">
        <f t="shared" si="7"/>
        <v/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x14ac:dyDescent="0.2">
      <c r="A70" s="30">
        <v>7</v>
      </c>
      <c r="B70" s="25">
        <f t="shared" si="0"/>
        <v>100</v>
      </c>
      <c r="C70" s="25">
        <f t="shared" si="1"/>
        <v>98.892988929889299</v>
      </c>
      <c r="D70" s="25">
        <f t="shared" si="2"/>
        <v>100.7380073800738</v>
      </c>
      <c r="E70" s="25">
        <f t="shared" si="3"/>
        <v>101.8450184501845</v>
      </c>
      <c r="F70" s="25">
        <f t="shared" si="4"/>
        <v>103.69003690036899</v>
      </c>
      <c r="G70" s="25">
        <f t="shared" si="5"/>
        <v>104.0590405904059</v>
      </c>
      <c r="H70" s="25" t="str">
        <f t="shared" si="6"/>
        <v/>
      </c>
      <c r="I70" s="25" t="str">
        <f t="shared" si="7"/>
        <v/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x14ac:dyDescent="0.2">
      <c r="A71" s="30">
        <v>8</v>
      </c>
      <c r="B71" s="25">
        <f t="shared" si="0"/>
        <v>100</v>
      </c>
      <c r="C71" s="25">
        <f t="shared" si="1"/>
        <v>103.14960629921259</v>
      </c>
      <c r="D71" s="25">
        <f t="shared" si="2"/>
        <v>103.62204724409447</v>
      </c>
      <c r="E71" s="25">
        <f t="shared" si="3"/>
        <v>107.08661417322836</v>
      </c>
      <c r="F71" s="25">
        <f t="shared" si="4"/>
        <v>106.29921259842521</v>
      </c>
      <c r="G71" s="25">
        <f t="shared" si="5"/>
        <v>107.08661417322836</v>
      </c>
      <c r="H71" s="25" t="str">
        <f t="shared" si="6"/>
        <v/>
      </c>
      <c r="I71" s="25" t="str">
        <f t="shared" si="7"/>
        <v/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x14ac:dyDescent="0.2">
      <c r="A72" s="30">
        <v>9</v>
      </c>
      <c r="B72" s="25">
        <f t="shared" si="0"/>
        <v>100</v>
      </c>
      <c r="C72" s="25">
        <f t="shared" si="1"/>
        <v>102.56410256410255</v>
      </c>
      <c r="D72" s="25">
        <f t="shared" si="2"/>
        <v>104.35897435897436</v>
      </c>
      <c r="E72" s="25">
        <f t="shared" si="3"/>
        <v>108.71794871794872</v>
      </c>
      <c r="F72" s="25">
        <f t="shared" si="4"/>
        <v>113.84615384615384</v>
      </c>
      <c r="G72" s="25">
        <f t="shared" si="5"/>
        <v>114.61538461538463</v>
      </c>
      <c r="H72" s="25" t="str">
        <f t="shared" si="6"/>
        <v/>
      </c>
      <c r="I72" s="25" t="str">
        <f t="shared" si="7"/>
        <v/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x14ac:dyDescent="0.2">
      <c r="A73" s="30">
        <v>10</v>
      </c>
      <c r="B73" s="25">
        <f t="shared" si="0"/>
        <v>100</v>
      </c>
      <c r="C73" s="25" t="str">
        <f t="shared" si="1"/>
        <v/>
      </c>
      <c r="D73" s="25">
        <f t="shared" si="2"/>
        <v>115.55023923444976</v>
      </c>
      <c r="E73" s="25">
        <f t="shared" si="3"/>
        <v>120.57416267942584</v>
      </c>
      <c r="F73" s="25">
        <f t="shared" si="4"/>
        <v>120.33492822966507</v>
      </c>
      <c r="G73" s="25">
        <f t="shared" si="5"/>
        <v>118.18181818181819</v>
      </c>
      <c r="H73" s="25" t="str">
        <f t="shared" si="6"/>
        <v/>
      </c>
      <c r="I73" s="25" t="str">
        <f t="shared" si="7"/>
        <v/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x14ac:dyDescent="0.2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102.97297297297298</v>
      </c>
      <c r="D74" s="25">
        <f t="shared" ref="D74:D103" si="11">IF((B18&lt;&gt;0)*ISNUMBER(D18),100*(D18/B18),"")</f>
        <v>104.05405405405406</v>
      </c>
      <c r="E74" s="25">
        <f t="shared" ref="E74:E103" si="12">IF((B18&lt;&gt;0)*ISNUMBER(E18),100*(E18/B18),"")</f>
        <v>106.21621621621622</v>
      </c>
      <c r="F74" s="25">
        <f t="shared" ref="F74:F103" si="13">IF((B18&lt;&gt;0)*ISNUMBER(F18),100*(F18/B18),"")</f>
        <v>107.02702702702702</v>
      </c>
      <c r="G74" s="25">
        <f t="shared" ref="G74:G103" si="14">IF((B18&lt;&gt;0)*ISNUMBER(G18),100*(G18/B18),"")</f>
        <v>107.83783783783782</v>
      </c>
      <c r="H74" s="25" t="str">
        <f t="shared" ref="H74:H103" si="15">IF((B18&lt;&gt;0)*ISNUMBER(H18),100*(H18/B18),"")</f>
        <v/>
      </c>
      <c r="I74" s="25" t="str">
        <f t="shared" ref="I74:I103" si="16">IF((B18&lt;&gt;0)*ISNUMBER(I18),100*(I18/B18),"")</f>
        <v/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x14ac:dyDescent="0.2">
      <c r="A75" s="30">
        <v>12</v>
      </c>
      <c r="B75" s="25">
        <f t="shared" si="9"/>
        <v>100</v>
      </c>
      <c r="C75" s="25">
        <f t="shared" si="10"/>
        <v>103.18627450980394</v>
      </c>
      <c r="D75" s="25">
        <f t="shared" si="11"/>
        <v>103.92156862745099</v>
      </c>
      <c r="E75" s="25">
        <f t="shared" si="12"/>
        <v>107.59803921568627</v>
      </c>
      <c r="F75" s="25">
        <f t="shared" si="13"/>
        <v>106.12745098039215</v>
      </c>
      <c r="G75" s="25">
        <f t="shared" si="14"/>
        <v>108.82352941176472</v>
      </c>
      <c r="H75" s="25" t="str">
        <f t="shared" si="15"/>
        <v/>
      </c>
      <c r="I75" s="25" t="str">
        <f t="shared" si="16"/>
        <v/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x14ac:dyDescent="0.2">
      <c r="A76" s="30">
        <v>13</v>
      </c>
      <c r="B76" s="25">
        <f t="shared" si="9"/>
        <v>100</v>
      </c>
      <c r="C76" s="25" t="str">
        <f t="shared" si="10"/>
        <v/>
      </c>
      <c r="D76" s="25">
        <f t="shared" si="11"/>
        <v>101.50150150150151</v>
      </c>
      <c r="E76" s="25">
        <f t="shared" si="12"/>
        <v>101.8018018018018</v>
      </c>
      <c r="F76" s="25" t="str">
        <f t="shared" si="13"/>
        <v/>
      </c>
      <c r="G76" s="25">
        <f t="shared" si="14"/>
        <v>104.20420420420422</v>
      </c>
      <c r="H76" s="25" t="str">
        <f t="shared" si="15"/>
        <v/>
      </c>
      <c r="I76" s="25" t="str">
        <f t="shared" si="16"/>
        <v/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x14ac:dyDescent="0.2">
      <c r="A77" s="30">
        <v>14</v>
      </c>
      <c r="B77" s="25">
        <f t="shared" si="9"/>
        <v>100</v>
      </c>
      <c r="C77" s="25" t="str">
        <f t="shared" si="10"/>
        <v/>
      </c>
      <c r="D77" s="25">
        <f t="shared" si="11"/>
        <v>111.03117505995202</v>
      </c>
      <c r="E77" s="25">
        <f t="shared" si="12"/>
        <v>117.26618705035969</v>
      </c>
      <c r="F77" s="25">
        <f t="shared" si="13"/>
        <v>111.27098321342925</v>
      </c>
      <c r="G77" s="25">
        <f t="shared" si="14"/>
        <v>112.94964028776977</v>
      </c>
      <c r="H77" s="25" t="str">
        <f t="shared" si="15"/>
        <v/>
      </c>
      <c r="I77" s="25" t="str">
        <f t="shared" si="16"/>
        <v/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x14ac:dyDescent="0.2">
      <c r="A78" s="30">
        <v>15</v>
      </c>
      <c r="B78" s="25">
        <f t="shared" si="9"/>
        <v>100</v>
      </c>
      <c r="C78" s="25" t="str">
        <f t="shared" si="10"/>
        <v/>
      </c>
      <c r="D78" s="25">
        <f t="shared" si="11"/>
        <v>101.65016501650166</v>
      </c>
      <c r="E78" s="25">
        <f t="shared" si="12"/>
        <v>102.64026402640265</v>
      </c>
      <c r="F78" s="25">
        <f t="shared" si="13"/>
        <v>105.28052805280528</v>
      </c>
      <c r="G78" s="25">
        <f t="shared" si="14"/>
        <v>103.30033003300329</v>
      </c>
      <c r="H78" s="25" t="str">
        <f t="shared" si="15"/>
        <v/>
      </c>
      <c r="I78" s="25" t="str">
        <f t="shared" si="16"/>
        <v/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x14ac:dyDescent="0.2">
      <c r="A79" s="30">
        <v>16</v>
      </c>
      <c r="B79" s="25">
        <f t="shared" si="9"/>
        <v>100</v>
      </c>
      <c r="C79" s="25">
        <f t="shared" si="10"/>
        <v>101.83150183150182</v>
      </c>
      <c r="D79" s="25">
        <f t="shared" si="11"/>
        <v>102.19780219780219</v>
      </c>
      <c r="E79" s="25">
        <f t="shared" si="12"/>
        <v>107.69230769230769</v>
      </c>
      <c r="F79" s="25">
        <f t="shared" si="13"/>
        <v>106.95970695970696</v>
      </c>
      <c r="G79" s="25">
        <f t="shared" si="14"/>
        <v>108.05860805860806</v>
      </c>
      <c r="H79" s="25" t="str">
        <f t="shared" si="15"/>
        <v/>
      </c>
      <c r="I79" s="25" t="str">
        <f t="shared" si="16"/>
        <v/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x14ac:dyDescent="0.2">
      <c r="A80" s="30">
        <v>17</v>
      </c>
      <c r="B80" s="25">
        <f t="shared" si="9"/>
        <v>100</v>
      </c>
      <c r="C80" s="25">
        <f t="shared" si="10"/>
        <v>101.50943396226415</v>
      </c>
      <c r="D80" s="25">
        <f t="shared" si="11"/>
        <v>102.64150943396227</v>
      </c>
      <c r="E80" s="25">
        <f t="shared" si="12"/>
        <v>105.28301886792453</v>
      </c>
      <c r="F80" s="25">
        <f t="shared" si="13"/>
        <v>107.16981132075472</v>
      </c>
      <c r="G80" s="25">
        <f t="shared" si="14"/>
        <v>109.43396226415094</v>
      </c>
      <c r="H80" s="25" t="str">
        <f t="shared" si="15"/>
        <v/>
      </c>
      <c r="I80" s="25" t="str">
        <f t="shared" si="16"/>
        <v/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x14ac:dyDescent="0.2">
      <c r="A81" s="30">
        <v>18</v>
      </c>
      <c r="B81" s="25">
        <f t="shared" si="9"/>
        <v>100</v>
      </c>
      <c r="C81" s="25">
        <f t="shared" si="10"/>
        <v>100</v>
      </c>
      <c r="D81" s="25">
        <f t="shared" si="11"/>
        <v>100.33783783783782</v>
      </c>
      <c r="E81" s="25">
        <f t="shared" si="12"/>
        <v>101.01351351351352</v>
      </c>
      <c r="F81" s="25">
        <f t="shared" si="13"/>
        <v>102.02702702702702</v>
      </c>
      <c r="G81" s="25">
        <f t="shared" si="14"/>
        <v>101.35135135135134</v>
      </c>
      <c r="H81" s="25" t="str">
        <f t="shared" si="15"/>
        <v/>
      </c>
      <c r="I81" s="25" t="str">
        <f t="shared" si="16"/>
        <v/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x14ac:dyDescent="0.2">
      <c r="A82" s="30">
        <v>19</v>
      </c>
      <c r="B82" s="25">
        <f t="shared" si="9"/>
        <v>100</v>
      </c>
      <c r="C82" s="25">
        <f t="shared" si="10"/>
        <v>102.61194029850746</v>
      </c>
      <c r="D82" s="25">
        <f t="shared" si="11"/>
        <v>103.35820895522387</v>
      </c>
      <c r="E82" s="25">
        <f t="shared" si="12"/>
        <v>105.97014925373134</v>
      </c>
      <c r="F82" s="25">
        <f t="shared" si="13"/>
        <v>105.97014925373134</v>
      </c>
      <c r="G82" s="25">
        <f t="shared" si="14"/>
        <v>106.34328358208955</v>
      </c>
      <c r="H82" s="25" t="str">
        <f t="shared" si="15"/>
        <v/>
      </c>
      <c r="I82" s="25" t="str">
        <f t="shared" si="16"/>
        <v/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x14ac:dyDescent="0.2">
      <c r="A83" s="30">
        <v>20</v>
      </c>
      <c r="B83" s="25">
        <f t="shared" si="9"/>
        <v>100</v>
      </c>
      <c r="C83" s="25" t="str">
        <f t="shared" si="10"/>
        <v/>
      </c>
      <c r="D83" s="25">
        <f t="shared" si="11"/>
        <v>103.19148936170212</v>
      </c>
      <c r="E83" s="25">
        <f t="shared" si="12"/>
        <v>104.96453900709221</v>
      </c>
      <c r="F83" s="25">
        <f t="shared" si="13"/>
        <v>105.31914893617021</v>
      </c>
      <c r="G83" s="25">
        <f t="shared" si="14"/>
        <v>103.54609929078013</v>
      </c>
      <c r="H83" s="25" t="str">
        <f t="shared" si="15"/>
        <v/>
      </c>
      <c r="I83" s="25" t="str">
        <f t="shared" si="16"/>
        <v/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x14ac:dyDescent="0.2">
      <c r="A84" s="30">
        <v>21</v>
      </c>
      <c r="B84" s="25">
        <f t="shared" si="9"/>
        <v>100</v>
      </c>
      <c r="C84" s="25">
        <f t="shared" si="10"/>
        <v>101.7667844522968</v>
      </c>
      <c r="D84" s="25">
        <f t="shared" si="11"/>
        <v>103.88692579505299</v>
      </c>
      <c r="E84" s="25">
        <f t="shared" si="12"/>
        <v>104.59363957597174</v>
      </c>
      <c r="F84" s="25">
        <f t="shared" si="13"/>
        <v>105.65371024734982</v>
      </c>
      <c r="G84" s="25">
        <f t="shared" si="14"/>
        <v>102.47349823321554</v>
      </c>
      <c r="H84" s="25" t="str">
        <f t="shared" si="15"/>
        <v/>
      </c>
      <c r="I84" s="25" t="str">
        <f t="shared" si="16"/>
        <v/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x14ac:dyDescent="0.2">
      <c r="A85" s="30">
        <v>22</v>
      </c>
      <c r="B85" s="25">
        <f t="shared" si="9"/>
        <v>100</v>
      </c>
      <c r="C85" s="25">
        <f t="shared" si="10"/>
        <v>103.57142857142858</v>
      </c>
      <c r="D85" s="25">
        <f t="shared" si="11"/>
        <v>101.58730158730161</v>
      </c>
      <c r="E85" s="25">
        <f t="shared" si="12"/>
        <v>102.38095238095239</v>
      </c>
      <c r="F85" s="25">
        <f t="shared" si="13"/>
        <v>102.77777777777777</v>
      </c>
      <c r="G85" s="25">
        <f t="shared" si="14"/>
        <v>103.17460317460319</v>
      </c>
      <c r="H85" s="25" t="str">
        <f t="shared" si="15"/>
        <v/>
      </c>
      <c r="I85" s="25" t="str">
        <f t="shared" si="16"/>
        <v/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x14ac:dyDescent="0.2">
      <c r="A86" s="30">
        <v>23</v>
      </c>
      <c r="B86" s="25">
        <f t="shared" si="9"/>
        <v>100</v>
      </c>
      <c r="C86" s="25">
        <f t="shared" si="10"/>
        <v>97.833935018050539</v>
      </c>
      <c r="D86" s="25">
        <f t="shared" si="11"/>
        <v>101.08303249097472</v>
      </c>
      <c r="E86" s="25">
        <f t="shared" si="12"/>
        <v>102.88808664259928</v>
      </c>
      <c r="F86" s="25">
        <f t="shared" si="13"/>
        <v>105.77617328519857</v>
      </c>
      <c r="G86" s="25">
        <f t="shared" si="14"/>
        <v>106.13718411552347</v>
      </c>
      <c r="H86" s="25" t="str">
        <f t="shared" si="15"/>
        <v/>
      </c>
      <c r="I86" s="25" t="str">
        <f t="shared" si="16"/>
        <v/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x14ac:dyDescent="0.2">
      <c r="A87" s="30">
        <v>24</v>
      </c>
      <c r="B87" s="25" t="str">
        <f t="shared" si="9"/>
        <v/>
      </c>
      <c r="C87" s="25" t="str">
        <f t="shared" si="10"/>
        <v/>
      </c>
      <c r="D87" s="25" t="str">
        <f t="shared" si="11"/>
        <v/>
      </c>
      <c r="E87" s="25" t="str">
        <f t="shared" si="12"/>
        <v/>
      </c>
      <c r="F87" s="25" t="str">
        <f t="shared" si="13"/>
        <v/>
      </c>
      <c r="G87" s="25" t="str">
        <f t="shared" si="14"/>
        <v/>
      </c>
      <c r="H87" s="25" t="str">
        <f t="shared" si="15"/>
        <v/>
      </c>
      <c r="I87" s="25" t="str">
        <f t="shared" si="16"/>
        <v/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x14ac:dyDescent="0.2">
      <c r="A88" s="30">
        <v>25</v>
      </c>
      <c r="B88" s="25" t="str">
        <f t="shared" si="9"/>
        <v/>
      </c>
      <c r="C88" s="25" t="str">
        <f t="shared" si="10"/>
        <v/>
      </c>
      <c r="D88" s="25" t="str">
        <f t="shared" si="11"/>
        <v/>
      </c>
      <c r="E88" s="25" t="str">
        <f t="shared" si="12"/>
        <v/>
      </c>
      <c r="F88" s="25" t="str">
        <f t="shared" si="13"/>
        <v/>
      </c>
      <c r="G88" s="25" t="str">
        <f t="shared" si="14"/>
        <v/>
      </c>
      <c r="H88" s="25" t="str">
        <f t="shared" si="15"/>
        <v/>
      </c>
      <c r="I88" s="25" t="str">
        <f t="shared" si="16"/>
        <v/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x14ac:dyDescent="0.2">
      <c r="A89" s="30">
        <v>26</v>
      </c>
      <c r="B89" s="25" t="str">
        <f t="shared" si="9"/>
        <v/>
      </c>
      <c r="C89" s="25" t="str">
        <f t="shared" si="10"/>
        <v/>
      </c>
      <c r="D89" s="25" t="str">
        <f t="shared" si="11"/>
        <v/>
      </c>
      <c r="E89" s="25" t="str">
        <f t="shared" si="12"/>
        <v/>
      </c>
      <c r="F89" s="25" t="str">
        <f t="shared" si="13"/>
        <v/>
      </c>
      <c r="G89" s="25" t="str">
        <f t="shared" si="14"/>
        <v/>
      </c>
      <c r="H89" s="25" t="str">
        <f t="shared" si="15"/>
        <v/>
      </c>
      <c r="I89" s="25" t="str">
        <f t="shared" si="16"/>
        <v/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x14ac:dyDescent="0.2">
      <c r="A90" s="30">
        <v>27</v>
      </c>
      <c r="B90" s="25" t="str">
        <f t="shared" si="9"/>
        <v/>
      </c>
      <c r="C90" s="25" t="str">
        <f t="shared" si="10"/>
        <v/>
      </c>
      <c r="D90" s="25" t="str">
        <f t="shared" si="11"/>
        <v/>
      </c>
      <c r="E90" s="25" t="str">
        <f t="shared" si="12"/>
        <v/>
      </c>
      <c r="F90" s="25" t="str">
        <f t="shared" si="13"/>
        <v/>
      </c>
      <c r="G90" s="25" t="str">
        <f t="shared" si="14"/>
        <v/>
      </c>
      <c r="H90" s="25" t="str">
        <f t="shared" si="15"/>
        <v/>
      </c>
      <c r="I90" s="25" t="str">
        <f t="shared" si="16"/>
        <v/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x14ac:dyDescent="0.2">
      <c r="A91" s="30">
        <v>28</v>
      </c>
      <c r="B91" s="25" t="str">
        <f t="shared" si="9"/>
        <v/>
      </c>
      <c r="C91" s="25" t="str">
        <f t="shared" si="10"/>
        <v/>
      </c>
      <c r="D91" s="25" t="str">
        <f t="shared" si="11"/>
        <v/>
      </c>
      <c r="E91" s="25" t="str">
        <f t="shared" si="12"/>
        <v/>
      </c>
      <c r="F91" s="25" t="str">
        <f t="shared" si="13"/>
        <v/>
      </c>
      <c r="G91" s="25" t="str">
        <f t="shared" si="14"/>
        <v/>
      </c>
      <c r="H91" s="25" t="str">
        <f t="shared" si="15"/>
        <v/>
      </c>
      <c r="I91" s="25" t="str">
        <f t="shared" si="16"/>
        <v/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x14ac:dyDescent="0.2">
      <c r="A92" s="30">
        <v>29</v>
      </c>
      <c r="B92" s="25" t="str">
        <f t="shared" si="9"/>
        <v/>
      </c>
      <c r="C92" s="25" t="str">
        <f t="shared" si="10"/>
        <v/>
      </c>
      <c r="D92" s="25" t="str">
        <f t="shared" si="11"/>
        <v/>
      </c>
      <c r="E92" s="25" t="str">
        <f t="shared" si="12"/>
        <v/>
      </c>
      <c r="F92" s="25" t="str">
        <f t="shared" si="13"/>
        <v/>
      </c>
      <c r="G92" s="25" t="str">
        <f t="shared" si="14"/>
        <v/>
      </c>
      <c r="H92" s="25" t="str">
        <f t="shared" si="15"/>
        <v/>
      </c>
      <c r="I92" s="25" t="str">
        <f t="shared" si="16"/>
        <v/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x14ac:dyDescent="0.2">
      <c r="A93" s="30">
        <v>30</v>
      </c>
      <c r="B93" s="25" t="str">
        <f t="shared" si="9"/>
        <v/>
      </c>
      <c r="C93" s="25" t="str">
        <f t="shared" si="10"/>
        <v/>
      </c>
      <c r="D93" s="25" t="str">
        <f t="shared" si="11"/>
        <v/>
      </c>
      <c r="E93" s="25" t="str">
        <f t="shared" si="12"/>
        <v/>
      </c>
      <c r="F93" s="25" t="str">
        <f t="shared" si="13"/>
        <v/>
      </c>
      <c r="G93" s="25" t="str">
        <f t="shared" si="14"/>
        <v/>
      </c>
      <c r="H93" s="25" t="str">
        <f t="shared" si="15"/>
        <v/>
      </c>
      <c r="I93" s="25" t="str">
        <f t="shared" si="16"/>
        <v/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x14ac:dyDescent="0.2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x14ac:dyDescent="0.2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x14ac:dyDescent="0.2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x14ac:dyDescent="0.2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2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x14ac:dyDescent="0.2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x14ac:dyDescent="0.2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x14ac:dyDescent="0.2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x14ac:dyDescent="0.2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33" t="s">
        <v>27</v>
      </c>
      <c r="L102" s="134"/>
      <c r="M102" s="134"/>
      <c r="N102" s="134"/>
      <c r="O102" s="134"/>
      <c r="P102" s="134"/>
      <c r="Q102" s="134"/>
      <c r="R102" s="134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x14ac:dyDescent="0.2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35"/>
      <c r="L103" s="134"/>
      <c r="M103" s="134"/>
      <c r="N103" s="134"/>
      <c r="O103" s="134"/>
      <c r="P103" s="134"/>
      <c r="Q103" s="134"/>
      <c r="R103" s="134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x14ac:dyDescent="0.2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35"/>
      <c r="L104" s="134"/>
      <c r="M104" s="134"/>
      <c r="N104" s="134"/>
      <c r="O104" s="134"/>
      <c r="P104" s="134"/>
      <c r="Q104" s="134"/>
      <c r="R104" s="134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x14ac:dyDescent="0.2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35"/>
      <c r="L105" s="134"/>
      <c r="M105" s="134"/>
      <c r="N105" s="134"/>
      <c r="O105" s="134"/>
      <c r="P105" s="134"/>
      <c r="Q105" s="134"/>
      <c r="R105" s="134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x14ac:dyDescent="0.2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35"/>
      <c r="L106" s="134"/>
      <c r="M106" s="134"/>
      <c r="N106" s="134"/>
      <c r="O106" s="134"/>
      <c r="P106" s="134"/>
      <c r="Q106" s="134"/>
      <c r="R106" s="134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x14ac:dyDescent="0.2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x14ac:dyDescent="0.2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x14ac:dyDescent="0.2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x14ac:dyDescent="0.2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x14ac:dyDescent="0.2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x14ac:dyDescent="0.2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2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x14ac:dyDescent="0.2">
      <c r="A114" s="35" t="s">
        <v>7</v>
      </c>
      <c r="B114" s="26">
        <f t="shared" ref="B114:H114" si="27">IF(B115&gt;0,AVERAGE(B64:B113),"")</f>
        <v>100</v>
      </c>
      <c r="C114" s="26">
        <f t="shared" si="27"/>
        <v>101.64803368064425</v>
      </c>
      <c r="D114" s="26">
        <f t="shared" si="27"/>
        <v>104.19123199491086</v>
      </c>
      <c r="E114" s="26">
        <f t="shared" si="27"/>
        <v>106.6455092776548</v>
      </c>
      <c r="F114" s="26">
        <f t="shared" si="27"/>
        <v>108.36422665224262</v>
      </c>
      <c r="G114" s="26">
        <f t="shared" si="27"/>
        <v>108.01633558189209</v>
      </c>
      <c r="H114" s="26" t="str">
        <f t="shared" si="27"/>
        <v/>
      </c>
      <c r="I114" s="26" t="str">
        <f>IF(I115&gt;0,AVERAGE(I64:I113),"")</f>
        <v/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x14ac:dyDescent="0.2">
      <c r="A115" s="36" t="s">
        <v>8</v>
      </c>
      <c r="B115" s="26">
        <f>COUNT(B64:B113)</f>
        <v>23</v>
      </c>
      <c r="C115" s="26">
        <f t="shared" ref="C115:J115" si="28">COUNT(C64:C113)</f>
        <v>17</v>
      </c>
      <c r="D115" s="26">
        <f t="shared" si="28"/>
        <v>22</v>
      </c>
      <c r="E115" s="26">
        <f t="shared" si="28"/>
        <v>23</v>
      </c>
      <c r="F115" s="26">
        <f t="shared" si="28"/>
        <v>21</v>
      </c>
      <c r="G115" s="26">
        <f t="shared" si="28"/>
        <v>23</v>
      </c>
      <c r="H115" s="26">
        <f t="shared" si="28"/>
        <v>0</v>
      </c>
      <c r="I115" s="26">
        <f t="shared" si="28"/>
        <v>0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x14ac:dyDescent="0.2">
      <c r="A116" s="36" t="s">
        <v>9</v>
      </c>
      <c r="B116" s="26">
        <f>IF(B115&gt;0,STDEV(B64:B113),"")</f>
        <v>0</v>
      </c>
      <c r="C116" s="26">
        <f t="shared" ref="C116:H116" si="29">IF(C115&gt;0,STDEV(C64:C113),"")</f>
        <v>2.2932622583337245</v>
      </c>
      <c r="D116" s="26">
        <f t="shared" si="29"/>
        <v>3.8046306726561538</v>
      </c>
      <c r="E116" s="26">
        <f t="shared" si="29"/>
        <v>4.8259963722301205</v>
      </c>
      <c r="F116" s="26">
        <f t="shared" si="29"/>
        <v>5.0233608602540905</v>
      </c>
      <c r="G116" s="26">
        <f t="shared" si="29"/>
        <v>5.1580464090889198</v>
      </c>
      <c r="H116" s="26" t="str">
        <f t="shared" si="29"/>
        <v/>
      </c>
      <c r="I116" s="26" t="str">
        <f>IF(I115&gt;0,STDEV(I64:I113),"")</f>
        <v/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x14ac:dyDescent="0.2">
      <c r="A117" s="36" t="s">
        <v>10</v>
      </c>
      <c r="B117" s="26">
        <f>IF(B115&gt;0,B116/SQRT(B115),"")</f>
        <v>0</v>
      </c>
      <c r="C117" s="26">
        <f t="shared" ref="C117:H117" si="30">IF(C115&gt;0,C116/SQRT(C115),"")</f>
        <v>0.55619779519720236</v>
      </c>
      <c r="D117" s="26">
        <f t="shared" si="30"/>
        <v>0.81114998487881995</v>
      </c>
      <c r="E117" s="26">
        <f t="shared" si="30"/>
        <v>1.0062898057971321</v>
      </c>
      <c r="F117" s="26">
        <f t="shared" si="30"/>
        <v>1.0961872088187075</v>
      </c>
      <c r="G117" s="26">
        <f t="shared" si="30"/>
        <v>1.0755270246703748</v>
      </c>
      <c r="H117" s="26" t="str">
        <f t="shared" si="30"/>
        <v/>
      </c>
      <c r="I117" s="26" t="str">
        <f>IF(I115&gt;0,I116/SQRT(I115),"")</f>
        <v/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x14ac:dyDescent="0.2">
      <c r="A118" s="36" t="s">
        <v>15</v>
      </c>
      <c r="B118" s="26">
        <f t="shared" ref="B118:J118" si="31">IF(B115&gt;2,TINV(0.1,B115-1),"")</f>
        <v>1.7171443743802424</v>
      </c>
      <c r="C118" s="26">
        <f t="shared" si="31"/>
        <v>1.7458836762762506</v>
      </c>
      <c r="D118" s="26">
        <f t="shared" si="31"/>
        <v>1.7207429028118781</v>
      </c>
      <c r="E118" s="26">
        <f t="shared" si="31"/>
        <v>1.7171443743802424</v>
      </c>
      <c r="F118" s="26">
        <f t="shared" si="31"/>
        <v>1.7247182429207868</v>
      </c>
      <c r="G118" s="26">
        <f t="shared" si="31"/>
        <v>1.7171443743802424</v>
      </c>
      <c r="H118" s="26" t="str">
        <f t="shared" si="31"/>
        <v/>
      </c>
      <c r="I118" s="26" t="str">
        <f t="shared" si="31"/>
        <v/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x14ac:dyDescent="0.2">
      <c r="A119" s="36" t="s">
        <v>14</v>
      </c>
      <c r="B119" s="26">
        <f>IF(B115&gt;2,B118*B117,"")</f>
        <v>0</v>
      </c>
      <c r="C119" s="26">
        <f t="shared" ref="C119:H119" si="32">IF(C115&gt;2,C118*C117,"")</f>
        <v>0.9710566514156368</v>
      </c>
      <c r="D119" s="26">
        <f t="shared" si="32"/>
        <v>1.3957805795961917</v>
      </c>
      <c r="E119" s="26">
        <f t="shared" si="32"/>
        <v>1.7279448790207321</v>
      </c>
      <c r="F119" s="26">
        <f t="shared" si="32"/>
        <v>1.8906140767060426</v>
      </c>
      <c r="G119" s="26">
        <f t="shared" si="32"/>
        <v>1.8468351799066542</v>
      </c>
      <c r="H119" s="26" t="str">
        <f t="shared" si="32"/>
        <v/>
      </c>
      <c r="I119" s="26" t="str">
        <f>IF(I115&gt;2,I118*I117,"")</f>
        <v/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x14ac:dyDescent="0.2">
      <c r="A120" s="36" t="s">
        <v>16</v>
      </c>
      <c r="B120" s="26">
        <f>IF(B115&gt;0,MIN(B64:B113),"")</f>
        <v>100</v>
      </c>
      <c r="C120" s="26">
        <f t="shared" ref="C120:J120" si="33">IF(C115&gt;0,MIN(C64:C113),"")</f>
        <v>97.107438016528931</v>
      </c>
      <c r="D120" s="26">
        <f t="shared" si="33"/>
        <v>100.33783783783782</v>
      </c>
      <c r="E120" s="26">
        <f t="shared" si="33"/>
        <v>101.01351351351352</v>
      </c>
      <c r="F120" s="26">
        <f t="shared" si="33"/>
        <v>102.02702702702702</v>
      </c>
      <c r="G120" s="26">
        <f t="shared" si="33"/>
        <v>101.35135135135134</v>
      </c>
      <c r="H120" s="26" t="str">
        <f t="shared" si="33"/>
        <v/>
      </c>
      <c r="I120" s="26" t="str">
        <f t="shared" si="33"/>
        <v/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25">
      <c r="A121" s="36" t="s">
        <v>17</v>
      </c>
      <c r="B121" s="26">
        <f>IF(B115&gt;0,MAX(B64:B113),"")</f>
        <v>100</v>
      </c>
      <c r="C121" s="26">
        <f t="shared" ref="C121:J121" si="34">IF(C115&gt;0,MAX(C64:C113),"")</f>
        <v>106.72853828306263</v>
      </c>
      <c r="D121" s="26">
        <f t="shared" si="34"/>
        <v>115.55023923444976</v>
      </c>
      <c r="E121" s="26">
        <f t="shared" si="34"/>
        <v>120.57416267942584</v>
      </c>
      <c r="F121" s="26">
        <f t="shared" si="34"/>
        <v>120.33492822966507</v>
      </c>
      <c r="G121" s="26">
        <f t="shared" si="34"/>
        <v>118.18181818181819</v>
      </c>
      <c r="H121" s="26" t="str">
        <f t="shared" si="34"/>
        <v/>
      </c>
      <c r="I121" s="26" t="str">
        <f t="shared" si="34"/>
        <v/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x14ac:dyDescent="0.2">
      <c r="A122" s="35" t="s">
        <v>18</v>
      </c>
      <c r="B122" s="38">
        <f>100-B3</f>
        <v>97.7</v>
      </c>
      <c r="C122" s="38">
        <f>100-B3</f>
        <v>97.7</v>
      </c>
      <c r="D122" s="38">
        <f>100-B3</f>
        <v>97.7</v>
      </c>
      <c r="E122" s="38">
        <f>100-B3</f>
        <v>97.7</v>
      </c>
      <c r="F122" s="38">
        <f>100-B3</f>
        <v>97.7</v>
      </c>
      <c r="G122" s="38">
        <f>100-B3</f>
        <v>97.7</v>
      </c>
      <c r="H122" s="38">
        <f>100-B3</f>
        <v>97.7</v>
      </c>
      <c r="I122" s="38">
        <f>100-B3</f>
        <v>97.7</v>
      </c>
      <c r="J122" s="38">
        <f>100-B3</f>
        <v>97.7</v>
      </c>
      <c r="K122" s="22"/>
      <c r="L122" s="14"/>
      <c r="M122" s="14"/>
      <c r="N122" s="14"/>
      <c r="O122" s="14"/>
      <c r="P122" s="14"/>
      <c r="Q122" s="14"/>
      <c r="R122" s="14"/>
    </row>
    <row r="123" spans="1:29" x14ac:dyDescent="0.2">
      <c r="A123" s="36" t="s">
        <v>19</v>
      </c>
      <c r="B123" s="24">
        <f>100+B3</f>
        <v>102.3</v>
      </c>
      <c r="C123" s="24">
        <f>100+B3</f>
        <v>102.3</v>
      </c>
      <c r="D123" s="24">
        <f>100+B3</f>
        <v>102.3</v>
      </c>
      <c r="E123" s="24">
        <f>100+B3</f>
        <v>102.3</v>
      </c>
      <c r="F123" s="24">
        <f>100+B3</f>
        <v>102.3</v>
      </c>
      <c r="G123" s="24">
        <f>100+B3</f>
        <v>102.3</v>
      </c>
      <c r="H123" s="24">
        <f>100+B3</f>
        <v>102.3</v>
      </c>
      <c r="I123" s="24">
        <f>100+B3</f>
        <v>102.3</v>
      </c>
      <c r="J123" s="24">
        <f>100+B3</f>
        <v>102.3</v>
      </c>
      <c r="K123" s="22"/>
      <c r="L123" s="14"/>
      <c r="M123" s="14"/>
      <c r="N123" s="14"/>
      <c r="O123" s="14"/>
      <c r="P123" s="14"/>
      <c r="Q123" s="14"/>
      <c r="R123" s="14"/>
    </row>
    <row r="124" spans="1:29" x14ac:dyDescent="0.2">
      <c r="A124" s="36" t="s">
        <v>22</v>
      </c>
      <c r="B124" s="24">
        <f>100-E3</f>
        <v>95.5</v>
      </c>
      <c r="C124" s="24">
        <f>100-E3</f>
        <v>95.5</v>
      </c>
      <c r="D124" s="24">
        <f>100-E3</f>
        <v>95.5</v>
      </c>
      <c r="E124" s="24">
        <f>100-E3</f>
        <v>95.5</v>
      </c>
      <c r="F124" s="24">
        <f>100-E3</f>
        <v>95.5</v>
      </c>
      <c r="G124" s="24">
        <f>100-E3</f>
        <v>95.5</v>
      </c>
      <c r="H124" s="24">
        <f>100-E3</f>
        <v>95.5</v>
      </c>
      <c r="I124" s="24">
        <f>100-E3</f>
        <v>95.5</v>
      </c>
      <c r="J124" s="39">
        <f>100-E3</f>
        <v>95.5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25">
      <c r="A125" s="40" t="s">
        <v>23</v>
      </c>
      <c r="B125" s="41">
        <f>100+E3</f>
        <v>104.5</v>
      </c>
      <c r="C125" s="41">
        <f>100+E3</f>
        <v>104.5</v>
      </c>
      <c r="D125" s="41">
        <f>100+E3</f>
        <v>104.5</v>
      </c>
      <c r="E125" s="41">
        <f>100+E3</f>
        <v>104.5</v>
      </c>
      <c r="F125" s="41">
        <f>100+E3</f>
        <v>104.5</v>
      </c>
      <c r="G125" s="41">
        <f>100+E3</f>
        <v>104.5</v>
      </c>
      <c r="H125" s="41">
        <f>100+E3</f>
        <v>104.5</v>
      </c>
      <c r="I125" s="41">
        <f>100+E3</f>
        <v>104.5</v>
      </c>
      <c r="J125" s="37">
        <f>100+E3</f>
        <v>104.5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">
      <c r="H126" s="2"/>
      <c r="I126" s="2"/>
      <c r="J126" s="2"/>
      <c r="K126" s="2"/>
    </row>
    <row r="127" spans="1:29" x14ac:dyDescent="0.2">
      <c r="H127" s="2"/>
      <c r="I127" s="2"/>
      <c r="J127" s="2"/>
      <c r="K127" s="2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23"/>
  <sheetViews>
    <sheetView zoomScale="120" zoomScaleNormal="120" workbookViewId="0">
      <selection activeCell="B23" sqref="B23"/>
    </sheetView>
  </sheetViews>
  <sheetFormatPr baseColWidth="10" defaultColWidth="11.42578125" defaultRowHeight="12.75" x14ac:dyDescent="0.2"/>
  <cols>
    <col min="1" max="16384" width="11.42578125" style="65"/>
  </cols>
  <sheetData>
    <row r="2" spans="2:13" ht="13.5" thickBot="1" x14ac:dyDescent="0.25"/>
    <row r="3" spans="2:13" ht="34.5" x14ac:dyDescent="0.45">
      <c r="B3" s="94" t="s">
        <v>77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</row>
    <row r="4" spans="2:13" x14ac:dyDescent="0.2">
      <c r="B4" s="97" t="s">
        <v>106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9"/>
    </row>
    <row r="5" spans="2:13" x14ac:dyDescent="0.2">
      <c r="B5" s="106" t="s">
        <v>107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9"/>
    </row>
    <row r="6" spans="2:13" x14ac:dyDescent="0.2">
      <c r="B6" s="106" t="s">
        <v>98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13" x14ac:dyDescent="0.2">
      <c r="B7" s="106" t="s">
        <v>110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13" x14ac:dyDescent="0.2">
      <c r="B8" s="97"/>
      <c r="C8" s="98"/>
      <c r="D8" s="98"/>
      <c r="E8" s="98"/>
      <c r="F8" s="98"/>
      <c r="G8" s="98"/>
      <c r="H8" s="98"/>
      <c r="I8" s="98"/>
      <c r="J8" s="98"/>
      <c r="K8" s="98"/>
      <c r="L8" s="98"/>
      <c r="M8" s="99"/>
    </row>
    <row r="9" spans="2:13" x14ac:dyDescent="0.2">
      <c r="B9" s="97" t="s">
        <v>99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9"/>
    </row>
    <row r="10" spans="2:13" x14ac:dyDescent="0.2">
      <c r="B10" s="106" t="s">
        <v>100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9"/>
    </row>
    <row r="11" spans="2:13" x14ac:dyDescent="0.2">
      <c r="B11" s="97" t="s">
        <v>101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9"/>
    </row>
    <row r="12" spans="2:13" x14ac:dyDescent="0.2">
      <c r="B12" s="97" t="s">
        <v>103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9"/>
    </row>
    <row r="13" spans="2:13" ht="13.5" thickBot="1" x14ac:dyDescent="0.25">
      <c r="B13" s="100" t="s">
        <v>102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2"/>
    </row>
    <row r="14" spans="2:13" ht="45" thickBot="1" x14ac:dyDescent="0.6">
      <c r="B14" s="103"/>
    </row>
    <row r="15" spans="2:13" ht="44.25" x14ac:dyDescent="0.55000000000000004">
      <c r="B15" s="104" t="s">
        <v>78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6"/>
    </row>
    <row r="16" spans="2:13" x14ac:dyDescent="0.2">
      <c r="B16" s="97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9"/>
    </row>
    <row r="17" spans="2:13" x14ac:dyDescent="0.2">
      <c r="B17" s="97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9"/>
    </row>
    <row r="18" spans="2:13" x14ac:dyDescent="0.2">
      <c r="B18" s="97" t="s">
        <v>104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9"/>
    </row>
    <row r="19" spans="2:13" x14ac:dyDescent="0.2">
      <c r="B19" s="97" t="s">
        <v>111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9"/>
    </row>
    <row r="20" spans="2:13" x14ac:dyDescent="0.2"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9"/>
    </row>
    <row r="21" spans="2:13" x14ac:dyDescent="0.2">
      <c r="B21" s="97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9"/>
    </row>
    <row r="22" spans="2:13" x14ac:dyDescent="0.2">
      <c r="B22" s="97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9"/>
    </row>
    <row r="23" spans="2:13" ht="13.5" thickBot="1" x14ac:dyDescent="0.25">
      <c r="B23" s="100" t="s">
        <v>112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28" sqref="F28"/>
    </sheetView>
  </sheetViews>
  <sheetFormatPr baseColWidth="10" defaultColWidth="11.4257812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2021-09-14T05:08:56Z</dcterms:modified>
</cp:coreProperties>
</file>